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8DAAAEF-6F0B-4938-8B97-6F8696A64F2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07" i="1" l="1"/>
  <c r="X28" i="1"/>
  <c r="J462" i="1"/>
  <c r="J227" i="1" s="1"/>
  <c r="J208" i="1" s="1"/>
  <c r="J465" i="1"/>
  <c r="J463" i="1" s="1"/>
  <c r="J459" i="1" s="1"/>
  <c r="H527" i="1"/>
  <c r="H522" i="1" s="1"/>
  <c r="H494" i="1"/>
  <c r="H536" i="1"/>
  <c r="H556" i="1"/>
  <c r="H554" i="1" s="1"/>
  <c r="H551" i="1" s="1"/>
  <c r="H549" i="1" s="1"/>
  <c r="H545" i="1"/>
  <c r="H540" i="1" s="1"/>
  <c r="H524" i="1" l="1"/>
  <c r="J225" i="1"/>
  <c r="H452" i="1"/>
  <c r="H454" i="1"/>
  <c r="H455" i="1" s="1"/>
  <c r="H450" i="1"/>
  <c r="K445" i="1"/>
  <c r="J445" i="1"/>
  <c r="I445" i="1"/>
  <c r="H445" i="1"/>
  <c r="E445" i="1"/>
  <c r="D445" i="1"/>
  <c r="G444" i="1"/>
  <c r="G445" i="1" s="1"/>
  <c r="F444" i="1"/>
  <c r="F445" i="1" s="1"/>
  <c r="K440" i="1"/>
  <c r="J440" i="1"/>
  <c r="I440" i="1"/>
  <c r="H440" i="1"/>
  <c r="G440" i="1"/>
  <c r="F440" i="1"/>
  <c r="E440" i="1"/>
  <c r="D440" i="1"/>
  <c r="K439" i="1"/>
  <c r="J439" i="1"/>
  <c r="I439" i="1"/>
  <c r="H439" i="1"/>
  <c r="E439" i="1"/>
  <c r="D439" i="1"/>
  <c r="G437" i="1"/>
  <c r="G439" i="1" s="1"/>
  <c r="H500" i="1"/>
  <c r="H502" i="1" s="1"/>
  <c r="H341" i="1"/>
  <c r="H340" i="1" s="1"/>
  <c r="N340" i="1" s="1"/>
  <c r="D383" i="1"/>
  <c r="E383" i="1"/>
  <c r="F383" i="1"/>
  <c r="G383" i="1"/>
  <c r="H383" i="1"/>
  <c r="I383" i="1"/>
  <c r="J383" i="1"/>
  <c r="K383" i="1"/>
  <c r="N384" i="1"/>
  <c r="H131" i="1"/>
  <c r="X214" i="1"/>
  <c r="X205" i="1"/>
  <c r="X204" i="1"/>
  <c r="X52" i="1"/>
  <c r="X50" i="1"/>
  <c r="X49" i="1"/>
  <c r="X48" i="1"/>
  <c r="X47" i="1"/>
  <c r="X46" i="1"/>
  <c r="X44" i="1"/>
  <c r="X43" i="1"/>
  <c r="X42" i="1"/>
  <c r="X41" i="1"/>
  <c r="N28" i="1"/>
  <c r="N41" i="1"/>
  <c r="N42" i="1"/>
  <c r="N43" i="1"/>
  <c r="N44" i="1"/>
  <c r="N47" i="1"/>
  <c r="N48" i="1"/>
  <c r="N49" i="1"/>
  <c r="N50" i="1"/>
  <c r="N51" i="1"/>
  <c r="N52" i="1"/>
  <c r="N63" i="1"/>
  <c r="N64" i="1"/>
  <c r="N65" i="1"/>
  <c r="N66" i="1"/>
  <c r="N68" i="1"/>
  <c r="N71" i="1"/>
  <c r="N73" i="1"/>
  <c r="N81" i="1"/>
  <c r="N82" i="1"/>
  <c r="N84" i="1"/>
  <c r="N85" i="1"/>
  <c r="N86" i="1"/>
  <c r="N88" i="1"/>
  <c r="N89" i="1"/>
  <c r="N91" i="1"/>
  <c r="N94" i="1"/>
  <c r="N95" i="1"/>
  <c r="N96" i="1"/>
  <c r="N97" i="1"/>
  <c r="N100" i="1"/>
  <c r="N105" i="1"/>
  <c r="N109" i="1"/>
  <c r="N117" i="1"/>
  <c r="N119" i="1"/>
  <c r="N121" i="1"/>
  <c r="N125" i="1"/>
  <c r="N130" i="1"/>
  <c r="N132" i="1"/>
  <c r="N135" i="1"/>
  <c r="N149" i="1"/>
  <c r="N151" i="1"/>
  <c r="N153" i="1"/>
  <c r="N161" i="1"/>
  <c r="N163" i="1"/>
  <c r="N164" i="1"/>
  <c r="N165" i="1"/>
  <c r="N169" i="1"/>
  <c r="N173" i="1"/>
  <c r="N174" i="1"/>
  <c r="N175" i="1"/>
  <c r="N176" i="1"/>
  <c r="N179" i="1"/>
  <c r="N180" i="1"/>
  <c r="N181" i="1"/>
  <c r="N182" i="1"/>
  <c r="N184" i="1"/>
  <c r="N185" i="1"/>
  <c r="N186" i="1"/>
  <c r="N187" i="1"/>
  <c r="N188" i="1"/>
  <c r="N189" i="1"/>
  <c r="N190" i="1"/>
  <c r="N191" i="1"/>
  <c r="N193" i="1"/>
  <c r="N194" i="1"/>
  <c r="N195" i="1"/>
  <c r="N196" i="1"/>
  <c r="N197" i="1"/>
  <c r="N198" i="1"/>
  <c r="N199" i="1"/>
  <c r="N204" i="1"/>
  <c r="N205" i="1"/>
  <c r="N207" i="1"/>
  <c r="N214" i="1"/>
  <c r="N215" i="1"/>
  <c r="N216" i="1"/>
  <c r="N217" i="1"/>
  <c r="N218" i="1"/>
  <c r="N219" i="1"/>
  <c r="N220" i="1"/>
  <c r="N222" i="1"/>
  <c r="N226" i="1"/>
  <c r="N232" i="1"/>
  <c r="N253" i="1"/>
  <c r="N260" i="1"/>
  <c r="N281" i="1"/>
  <c r="N288" i="1"/>
  <c r="N324" i="1"/>
  <c r="N326" i="1"/>
  <c r="N339" i="1"/>
  <c r="N342" i="1"/>
  <c r="N345" i="1"/>
  <c r="N363" i="1"/>
  <c r="N367" i="1"/>
  <c r="N369" i="1"/>
  <c r="N371" i="1"/>
  <c r="N372" i="1"/>
  <c r="N375" i="1"/>
  <c r="N377" i="1"/>
  <c r="N379" i="1"/>
  <c r="N381" i="1"/>
  <c r="N385" i="1"/>
  <c r="N386" i="1"/>
  <c r="N388" i="1"/>
  <c r="N389" i="1"/>
  <c r="N390" i="1"/>
  <c r="N392" i="1"/>
  <c r="N394" i="1"/>
  <c r="N395" i="1"/>
  <c r="N396" i="1"/>
  <c r="N398" i="1"/>
  <c r="N402" i="1"/>
  <c r="N406" i="1"/>
  <c r="N408" i="1"/>
  <c r="N409" i="1"/>
  <c r="N410" i="1"/>
  <c r="N411" i="1"/>
  <c r="N413" i="1"/>
  <c r="N414" i="1"/>
  <c r="N415" i="1"/>
  <c r="N418" i="1"/>
  <c r="N420" i="1"/>
  <c r="N422" i="1"/>
  <c r="N424" i="1"/>
  <c r="N428" i="1"/>
  <c r="N431" i="1"/>
  <c r="N432" i="1"/>
  <c r="N433" i="1"/>
  <c r="N436" i="1"/>
  <c r="N448" i="1"/>
  <c r="N451" i="1"/>
  <c r="N452" i="1"/>
  <c r="N453" i="1"/>
  <c r="N456" i="1"/>
  <c r="N470" i="1"/>
  <c r="N471" i="1"/>
  <c r="N481" i="1"/>
  <c r="N482" i="1"/>
  <c r="N483" i="1"/>
  <c r="N484" i="1"/>
  <c r="N489" i="1"/>
  <c r="N490" i="1"/>
  <c r="N498" i="1"/>
  <c r="N499" i="1"/>
  <c r="N503" i="1"/>
  <c r="N507" i="1"/>
  <c r="N508" i="1"/>
  <c r="N512" i="1"/>
  <c r="N516" i="1"/>
  <c r="N517" i="1"/>
  <c r="N521" i="1"/>
  <c r="N525" i="1"/>
  <c r="N526" i="1"/>
  <c r="N530" i="1"/>
  <c r="N534" i="1"/>
  <c r="N535" i="1"/>
  <c r="N539" i="1"/>
  <c r="N543" i="1"/>
  <c r="N544" i="1"/>
  <c r="N548" i="1"/>
  <c r="N552" i="1"/>
  <c r="N553" i="1"/>
  <c r="N557" i="1"/>
  <c r="N561" i="1"/>
  <c r="N562" i="1"/>
  <c r="N566" i="1"/>
  <c r="N567" i="1"/>
  <c r="N568" i="1"/>
  <c r="N569" i="1"/>
  <c r="N570" i="1"/>
  <c r="N571" i="1"/>
  <c r="N572" i="1"/>
  <c r="N573" i="1"/>
  <c r="N586" i="1"/>
  <c r="H166" i="1"/>
  <c r="K284" i="1"/>
  <c r="J284" i="1"/>
  <c r="E283" i="1"/>
  <c r="E284" i="1" s="1"/>
  <c r="D283" i="1"/>
  <c r="D284" i="1" s="1"/>
  <c r="H287" i="1"/>
  <c r="H316" i="1"/>
  <c r="N316" i="1" s="1"/>
  <c r="H152" i="1"/>
  <c r="N152" i="1" s="1"/>
  <c r="H113" i="1"/>
  <c r="N131" i="1"/>
  <c r="H133" i="1"/>
  <c r="H134" i="1" s="1"/>
  <c r="H124" i="1"/>
  <c r="H116" i="1"/>
  <c r="H356" i="1"/>
  <c r="H336" i="1" s="1"/>
  <c r="H335" i="1" s="1"/>
  <c r="H141" i="1"/>
  <c r="H139" i="1" s="1"/>
  <c r="G356" i="1"/>
  <c r="K178" i="1"/>
  <c r="J178" i="1"/>
  <c r="I178" i="1"/>
  <c r="G178" i="1"/>
  <c r="F178" i="1"/>
  <c r="E178" i="1"/>
  <c r="D178" i="1"/>
  <c r="D211" i="1"/>
  <c r="D229" i="1"/>
  <c r="K234" i="1"/>
  <c r="G54" i="1"/>
  <c r="F54" i="1"/>
  <c r="E54" i="1"/>
  <c r="K331" i="1"/>
  <c r="J331" i="1"/>
  <c r="K335" i="1"/>
  <c r="K338" i="1"/>
  <c r="J338" i="1"/>
  <c r="I338" i="1"/>
  <c r="F338" i="1"/>
  <c r="E338" i="1"/>
  <c r="D338" i="1"/>
  <c r="K341" i="1"/>
  <c r="J341" i="1"/>
  <c r="I341" i="1"/>
  <c r="G341" i="1"/>
  <c r="F341" i="1"/>
  <c r="E341" i="1"/>
  <c r="D341" i="1"/>
  <c r="K344" i="1"/>
  <c r="J344" i="1"/>
  <c r="I344" i="1"/>
  <c r="G344" i="1"/>
  <c r="F344" i="1"/>
  <c r="E344" i="1"/>
  <c r="D344" i="1"/>
  <c r="K348" i="1"/>
  <c r="D347" i="1"/>
  <c r="K351" i="1"/>
  <c r="J351" i="1"/>
  <c r="D350" i="1"/>
  <c r="K355" i="1"/>
  <c r="D354" i="1"/>
  <c r="K359" i="1"/>
  <c r="D358" i="1"/>
  <c r="K362" i="1"/>
  <c r="J362" i="1"/>
  <c r="K366" i="1"/>
  <c r="J366" i="1"/>
  <c r="H366" i="1"/>
  <c r="G365" i="1"/>
  <c r="F365" i="1"/>
  <c r="E365" i="1"/>
  <c r="D365" i="1"/>
  <c r="K370" i="1"/>
  <c r="J370" i="1"/>
  <c r="I370" i="1"/>
  <c r="H370" i="1"/>
  <c r="G370" i="1"/>
  <c r="E370" i="1"/>
  <c r="D370" i="1"/>
  <c r="K374" i="1"/>
  <c r="J374" i="1"/>
  <c r="I374" i="1"/>
  <c r="H374" i="1"/>
  <c r="G374" i="1"/>
  <c r="F374" i="1"/>
  <c r="E374" i="1"/>
  <c r="D374" i="1"/>
  <c r="K378" i="1"/>
  <c r="J378" i="1"/>
  <c r="I378" i="1"/>
  <c r="H378" i="1"/>
  <c r="G378" i="1"/>
  <c r="F378" i="1"/>
  <c r="D378" i="1"/>
  <c r="K387" i="1"/>
  <c r="J387" i="1"/>
  <c r="I387" i="1"/>
  <c r="H387" i="1"/>
  <c r="G387" i="1"/>
  <c r="F387" i="1"/>
  <c r="E387" i="1"/>
  <c r="K391" i="1"/>
  <c r="J391" i="1"/>
  <c r="I391" i="1"/>
  <c r="H391" i="1"/>
  <c r="G391" i="1"/>
  <c r="F391" i="1"/>
  <c r="E391" i="1"/>
  <c r="D391" i="1"/>
  <c r="K397" i="1"/>
  <c r="J397" i="1"/>
  <c r="I397" i="1"/>
  <c r="H397" i="1"/>
  <c r="D397" i="1"/>
  <c r="K400" i="1"/>
  <c r="J400" i="1"/>
  <c r="I400" i="1"/>
  <c r="H400" i="1"/>
  <c r="F400" i="1"/>
  <c r="E400" i="1"/>
  <c r="D400" i="1"/>
  <c r="K404" i="1"/>
  <c r="J404" i="1"/>
  <c r="I404" i="1"/>
  <c r="H404" i="1"/>
  <c r="G404" i="1"/>
  <c r="F404" i="1"/>
  <c r="E404" i="1"/>
  <c r="D404" i="1"/>
  <c r="K412" i="1"/>
  <c r="J412" i="1"/>
  <c r="I412" i="1"/>
  <c r="H412" i="1"/>
  <c r="D412" i="1"/>
  <c r="K417" i="1"/>
  <c r="J417" i="1"/>
  <c r="I417" i="1"/>
  <c r="H417" i="1"/>
  <c r="G417" i="1"/>
  <c r="F417" i="1"/>
  <c r="E417" i="1"/>
  <c r="D417" i="1"/>
  <c r="K421" i="1"/>
  <c r="J421" i="1"/>
  <c r="I421" i="1"/>
  <c r="H421" i="1"/>
  <c r="E421" i="1"/>
  <c r="D421" i="1"/>
  <c r="K425" i="1"/>
  <c r="J425" i="1"/>
  <c r="I425" i="1"/>
  <c r="H425" i="1"/>
  <c r="G425" i="1"/>
  <c r="F425" i="1"/>
  <c r="E425" i="1"/>
  <c r="D425" i="1"/>
  <c r="K427" i="1"/>
  <c r="J427" i="1"/>
  <c r="I427" i="1"/>
  <c r="H427" i="1"/>
  <c r="G427" i="1"/>
  <c r="F427" i="1"/>
  <c r="E427" i="1"/>
  <c r="D427" i="1"/>
  <c r="K430" i="1"/>
  <c r="J430" i="1"/>
  <c r="I430" i="1"/>
  <c r="H430" i="1"/>
  <c r="E430" i="1"/>
  <c r="D430" i="1"/>
  <c r="K435" i="1"/>
  <c r="J435" i="1"/>
  <c r="I435" i="1"/>
  <c r="H435" i="1"/>
  <c r="G435" i="1"/>
  <c r="F435" i="1"/>
  <c r="E435" i="1"/>
  <c r="D435" i="1"/>
  <c r="K450" i="1"/>
  <c r="J450" i="1"/>
  <c r="I450" i="1"/>
  <c r="G450" i="1"/>
  <c r="F450" i="1"/>
  <c r="E450" i="1"/>
  <c r="D450" i="1"/>
  <c r="K449" i="1"/>
  <c r="J449" i="1"/>
  <c r="I449" i="1"/>
  <c r="E449" i="1"/>
  <c r="D449" i="1"/>
  <c r="K455" i="1"/>
  <c r="J455" i="1"/>
  <c r="I455" i="1"/>
  <c r="E455" i="1"/>
  <c r="D455" i="1"/>
  <c r="G286" i="1"/>
  <c r="F286" i="1"/>
  <c r="E286" i="1"/>
  <c r="D286" i="1"/>
  <c r="E276" i="1"/>
  <c r="K280" i="1"/>
  <c r="J280" i="1"/>
  <c r="H280" i="1"/>
  <c r="G279" i="1"/>
  <c r="F279" i="1"/>
  <c r="E279" i="1"/>
  <c r="D279" i="1"/>
  <c r="K269" i="1"/>
  <c r="J269" i="1"/>
  <c r="I269" i="1"/>
  <c r="H269" i="1"/>
  <c r="G269" i="1"/>
  <c r="K272" i="1"/>
  <c r="J272" i="1"/>
  <c r="I272" i="1"/>
  <c r="H272" i="1"/>
  <c r="G272" i="1"/>
  <c r="F272" i="1"/>
  <c r="D272" i="1"/>
  <c r="K266" i="1"/>
  <c r="J266" i="1"/>
  <c r="H266" i="1"/>
  <c r="G265" i="1"/>
  <c r="F265" i="1"/>
  <c r="D265" i="1"/>
  <c r="G255" i="1"/>
  <c r="G254" i="1" s="1"/>
  <c r="F259" i="1"/>
  <c r="D259" i="1"/>
  <c r="F257" i="1"/>
  <c r="D257" i="1"/>
  <c r="E258" i="1"/>
  <c r="E259" i="1" s="1"/>
  <c r="E255" i="1"/>
  <c r="G245" i="1"/>
  <c r="F245" i="1"/>
  <c r="E245" i="1"/>
  <c r="D245" i="1"/>
  <c r="D238" i="1"/>
  <c r="E250" i="1"/>
  <c r="K248" i="1"/>
  <c r="J248" i="1"/>
  <c r="H248" i="1"/>
  <c r="H241" i="1" s="1"/>
  <c r="G247" i="1"/>
  <c r="F247" i="1"/>
  <c r="E247" i="1"/>
  <c r="D247" i="1"/>
  <c r="D292" i="1"/>
  <c r="G299" i="1"/>
  <c r="F299" i="1"/>
  <c r="D299" i="1"/>
  <c r="G306" i="1"/>
  <c r="F306" i="1"/>
  <c r="F303" i="1" s="1"/>
  <c r="D306" i="1"/>
  <c r="D303" i="1" s="1"/>
  <c r="D313" i="1"/>
  <c r="G315" i="1"/>
  <c r="F315" i="1"/>
  <c r="E315" i="1"/>
  <c r="D315" i="1"/>
  <c r="E311" i="1"/>
  <c r="K309" i="1"/>
  <c r="J309" i="1"/>
  <c r="H309" i="1"/>
  <c r="G308" i="1"/>
  <c r="F308" i="1"/>
  <c r="D308" i="1"/>
  <c r="E307" i="1"/>
  <c r="E306" i="1" s="1"/>
  <c r="E303" i="1" s="1"/>
  <c r="K302" i="1"/>
  <c r="J302" i="1"/>
  <c r="H302" i="1"/>
  <c r="G301" i="1"/>
  <c r="F301" i="1"/>
  <c r="E301" i="1"/>
  <c r="D301" i="1"/>
  <c r="E297" i="1"/>
  <c r="D294" i="1"/>
  <c r="G192" i="1"/>
  <c r="F192" i="1"/>
  <c r="E192" i="1"/>
  <c r="D192" i="1"/>
  <c r="G183" i="1"/>
  <c r="F183" i="1"/>
  <c r="E183" i="1"/>
  <c r="D183" i="1"/>
  <c r="G171" i="1"/>
  <c r="F171" i="1"/>
  <c r="E171" i="1"/>
  <c r="D171" i="1"/>
  <c r="G157" i="1"/>
  <c r="K168" i="1"/>
  <c r="J168" i="1"/>
  <c r="F167" i="1"/>
  <c r="E167" i="1"/>
  <c r="D167" i="1"/>
  <c r="K160" i="1"/>
  <c r="J160" i="1"/>
  <c r="F159" i="1"/>
  <c r="E159" i="1"/>
  <c r="D159" i="1"/>
  <c r="F155" i="1"/>
  <c r="E155" i="1"/>
  <c r="D155" i="1"/>
  <c r="F147" i="1"/>
  <c r="E147" i="1"/>
  <c r="D147" i="1"/>
  <c r="K137" i="1"/>
  <c r="J137" i="1"/>
  <c r="I137" i="1"/>
  <c r="G137" i="1"/>
  <c r="F137" i="1"/>
  <c r="E137" i="1"/>
  <c r="D137" i="1"/>
  <c r="K134" i="1"/>
  <c r="J134" i="1"/>
  <c r="I134" i="1"/>
  <c r="F134" i="1"/>
  <c r="E134" i="1"/>
  <c r="D134" i="1"/>
  <c r="K127" i="1"/>
  <c r="J127" i="1"/>
  <c r="I127" i="1"/>
  <c r="F127" i="1"/>
  <c r="E127" i="1"/>
  <c r="D127" i="1"/>
  <c r="J124" i="1"/>
  <c r="K124" i="1"/>
  <c r="K120" i="1"/>
  <c r="N120" i="1" s="1"/>
  <c r="E123" i="1"/>
  <c r="D123" i="1"/>
  <c r="K116" i="1"/>
  <c r="J116" i="1"/>
  <c r="E115" i="1"/>
  <c r="D115" i="1"/>
  <c r="K79" i="1"/>
  <c r="J79" i="1"/>
  <c r="F78" i="1"/>
  <c r="E78" i="1"/>
  <c r="D78" i="1"/>
  <c r="H150" i="1"/>
  <c r="H162" i="1"/>
  <c r="K644" i="1"/>
  <c r="J644" i="1"/>
  <c r="H644" i="1"/>
  <c r="G643" i="1"/>
  <c r="F643" i="1"/>
  <c r="E643" i="1"/>
  <c r="D643" i="1"/>
  <c r="K584" i="1"/>
  <c r="J584" i="1"/>
  <c r="H584" i="1"/>
  <c r="E583" i="1"/>
  <c r="D583" i="1"/>
  <c r="E579" i="1"/>
  <c r="D579" i="1"/>
  <c r="K577" i="1"/>
  <c r="K580" i="1" s="1"/>
  <c r="E576" i="1"/>
  <c r="D576" i="1"/>
  <c r="E564" i="1"/>
  <c r="D564" i="1"/>
  <c r="E559" i="1"/>
  <c r="D559" i="1"/>
  <c r="F555" i="1"/>
  <c r="E555" i="1"/>
  <c r="D555" i="1"/>
  <c r="K551" i="1"/>
  <c r="K556" i="1" s="1"/>
  <c r="J551" i="1"/>
  <c r="J556" i="1" s="1"/>
  <c r="F550" i="1"/>
  <c r="E550" i="1"/>
  <c r="D550" i="1"/>
  <c r="F546" i="1"/>
  <c r="E546" i="1"/>
  <c r="D546" i="1"/>
  <c r="F541" i="1"/>
  <c r="E541" i="1"/>
  <c r="D541" i="1"/>
  <c r="H529" i="1"/>
  <c r="F528" i="1"/>
  <c r="E479" i="1"/>
  <c r="D479" i="1"/>
  <c r="K112" i="1"/>
  <c r="J112" i="1"/>
  <c r="E111" i="1"/>
  <c r="D111" i="1"/>
  <c r="K107" i="1"/>
  <c r="J107" i="1"/>
  <c r="D107" i="1"/>
  <c r="F106" i="1"/>
  <c r="E106" i="1"/>
  <c r="D106" i="1"/>
  <c r="E102" i="1"/>
  <c r="D102" i="1"/>
  <c r="K99" i="1"/>
  <c r="J99" i="1"/>
  <c r="I99" i="1"/>
  <c r="H99" i="1"/>
  <c r="G99" i="1"/>
  <c r="F99" i="1"/>
  <c r="K93" i="1"/>
  <c r="J93" i="1"/>
  <c r="I93" i="1"/>
  <c r="H93" i="1"/>
  <c r="G93" i="1"/>
  <c r="F93" i="1"/>
  <c r="K90" i="1"/>
  <c r="J90" i="1"/>
  <c r="I90" i="1"/>
  <c r="H90" i="1"/>
  <c r="G90" i="1"/>
  <c r="F90" i="1"/>
  <c r="E90" i="1"/>
  <c r="K87" i="1"/>
  <c r="J87" i="1"/>
  <c r="I87" i="1"/>
  <c r="H87" i="1"/>
  <c r="G87" i="1"/>
  <c r="F87" i="1"/>
  <c r="E87" i="1"/>
  <c r="D87" i="1"/>
  <c r="K83" i="1"/>
  <c r="J83" i="1"/>
  <c r="I83" i="1"/>
  <c r="H83" i="1"/>
  <c r="G83" i="1"/>
  <c r="F83" i="1"/>
  <c r="E83" i="1"/>
  <c r="D83" i="1"/>
  <c r="K75" i="1"/>
  <c r="J75" i="1"/>
  <c r="F74" i="1"/>
  <c r="E74" i="1"/>
  <c r="D74" i="1"/>
  <c r="K62" i="1"/>
  <c r="J62" i="1"/>
  <c r="F61" i="1"/>
  <c r="E39" i="1"/>
  <c r="D39" i="1"/>
  <c r="F437" i="1" l="1"/>
  <c r="F439" i="1" s="1"/>
  <c r="H108" i="1"/>
  <c r="H104" i="1" s="1"/>
  <c r="H107" i="1" s="1"/>
  <c r="N309" i="1"/>
  <c r="H333" i="1"/>
  <c r="H338" i="1"/>
  <c r="N302" i="1"/>
  <c r="N54" i="1"/>
  <c r="H343" i="1"/>
  <c r="N248" i="1"/>
  <c r="H126" i="1"/>
  <c r="H128" i="1" s="1"/>
  <c r="N128" i="1" s="1"/>
  <c r="H138" i="1"/>
  <c r="H337" i="1"/>
  <c r="P306" i="1"/>
  <c r="E308" i="1"/>
  <c r="H352" i="1"/>
  <c r="H332" i="1" s="1"/>
  <c r="H331" i="1" s="1"/>
  <c r="H355" i="1"/>
  <c r="H360" i="1"/>
  <c r="H362" i="1" s="1"/>
  <c r="D37" i="1"/>
  <c r="D209" i="1"/>
  <c r="D228" i="1"/>
  <c r="D221" i="1" s="1"/>
  <c r="D223" i="1" s="1"/>
  <c r="D235" i="1"/>
  <c r="D236" i="1" s="1"/>
  <c r="D242" i="1"/>
  <c r="D243" i="1" s="1"/>
  <c r="D252" i="1"/>
  <c r="D249" i="1" s="1"/>
  <c r="D250" i="1" s="1"/>
  <c r="D264" i="1"/>
  <c r="D271" i="1"/>
  <c r="D275" i="1"/>
  <c r="D278" i="1"/>
  <c r="D276" i="1" s="1"/>
  <c r="D289" i="1"/>
  <c r="D290" i="1" s="1"/>
  <c r="D296" i="1"/>
  <c r="D297" i="1" s="1"/>
  <c r="D304" i="1"/>
  <c r="D310" i="1"/>
  <c r="D311" i="1" s="1"/>
  <c r="D323" i="1"/>
  <c r="D320" i="1" s="1"/>
  <c r="D332" i="1"/>
  <c r="D330" i="1" s="1"/>
  <c r="D336" i="1"/>
  <c r="D340" i="1"/>
  <c r="D343" i="1"/>
  <c r="D349" i="1"/>
  <c r="D353" i="1"/>
  <c r="D360" i="1"/>
  <c r="D361" i="1" s="1"/>
  <c r="D364" i="1"/>
  <c r="D380" i="1"/>
  <c r="D382" i="1"/>
  <c r="D390" i="1"/>
  <c r="D385" i="1" s="1"/>
  <c r="D387" i="1" s="1"/>
  <c r="D58" i="1"/>
  <c r="D60" i="1"/>
  <c r="D51" i="1"/>
  <c r="D77" i="1"/>
  <c r="D67" i="1" s="1"/>
  <c r="D69" i="1" s="1"/>
  <c r="D89" i="1"/>
  <c r="D90" i="1" s="1"/>
  <c r="D95" i="1"/>
  <c r="D98" i="1"/>
  <c r="D99" i="1" s="1"/>
  <c r="D494" i="1"/>
  <c r="D491" i="1" s="1"/>
  <c r="D500" i="1"/>
  <c r="D509" i="1"/>
  <c r="D518" i="1"/>
  <c r="D527" i="1"/>
  <c r="D536" i="1"/>
  <c r="K299" i="1"/>
  <c r="K296" i="1" s="1"/>
  <c r="K298" i="1" s="1"/>
  <c r="J299" i="1"/>
  <c r="J296" i="1" s="1"/>
  <c r="J298" i="1" s="1"/>
  <c r="H143" i="1"/>
  <c r="H136" i="1" s="1"/>
  <c r="K578" i="1"/>
  <c r="K575" i="1" s="1"/>
  <c r="N575" i="1" s="1"/>
  <c r="J578" i="1"/>
  <c r="H578" i="1"/>
  <c r="H574" i="1" s="1"/>
  <c r="H577" i="1" s="1"/>
  <c r="H580" i="1" s="1"/>
  <c r="K585" i="1"/>
  <c r="K582" i="1" s="1"/>
  <c r="J585" i="1"/>
  <c r="J582" i="1" s="1"/>
  <c r="H585" i="1"/>
  <c r="H582" i="1" s="1"/>
  <c r="K478" i="1"/>
  <c r="K536" i="1"/>
  <c r="K538" i="1" s="1"/>
  <c r="J536" i="1"/>
  <c r="J538" i="1" s="1"/>
  <c r="L38" i="1"/>
  <c r="K213" i="1"/>
  <c r="K37" i="1" s="1"/>
  <c r="J213" i="1"/>
  <c r="K313" i="1"/>
  <c r="K310" i="1" s="1"/>
  <c r="K312" i="1" s="1"/>
  <c r="J313" i="1"/>
  <c r="J315" i="1" s="1"/>
  <c r="J234" i="1"/>
  <c r="K30" i="1"/>
  <c r="K29" i="1" s="1"/>
  <c r="K494" i="1"/>
  <c r="K527" i="1"/>
  <c r="K529" i="1" s="1"/>
  <c r="J527" i="1"/>
  <c r="J529" i="1" s="1"/>
  <c r="K563" i="1"/>
  <c r="K565" i="1" s="1"/>
  <c r="J563" i="1"/>
  <c r="K554" i="1"/>
  <c r="K549" i="1" s="1"/>
  <c r="K545" i="1"/>
  <c r="K547" i="1" s="1"/>
  <c r="J545" i="1"/>
  <c r="J547" i="1" s="1"/>
  <c r="K518" i="1"/>
  <c r="K520" i="1" s="1"/>
  <c r="J518" i="1"/>
  <c r="K509" i="1"/>
  <c r="K511" i="1" s="1"/>
  <c r="J509" i="1"/>
  <c r="J511" i="1" s="1"/>
  <c r="K500" i="1"/>
  <c r="K502" i="1" s="1"/>
  <c r="J500" i="1"/>
  <c r="J502" i="1" s="1"/>
  <c r="J364" i="1"/>
  <c r="J357" i="1" s="1"/>
  <c r="J359" i="1" s="1"/>
  <c r="H364" i="1"/>
  <c r="K323" i="1"/>
  <c r="K320" i="1" s="1"/>
  <c r="J323" i="1"/>
  <c r="J320" i="1" s="1"/>
  <c r="L306" i="1"/>
  <c r="K306" i="1"/>
  <c r="K303" i="1" s="1"/>
  <c r="K305" i="1" s="1"/>
  <c r="J306" i="1"/>
  <c r="J303" i="1" s="1"/>
  <c r="J305" i="1" s="1"/>
  <c r="K278" i="1"/>
  <c r="J278" i="1"/>
  <c r="K264" i="1"/>
  <c r="K263" i="1" s="1"/>
  <c r="J264" i="1"/>
  <c r="J263" i="1" s="1"/>
  <c r="K252" i="1"/>
  <c r="K249" i="1" s="1"/>
  <c r="K251" i="1" s="1"/>
  <c r="J252" i="1"/>
  <c r="J249" i="1" s="1"/>
  <c r="J251" i="1" s="1"/>
  <c r="K245" i="1"/>
  <c r="K242" i="1" s="1"/>
  <c r="K146" i="1"/>
  <c r="J146" i="1"/>
  <c r="I146" i="1"/>
  <c r="I147" i="1" s="1"/>
  <c r="H157" i="1"/>
  <c r="H154" i="1" s="1"/>
  <c r="K80" i="1"/>
  <c r="J80" i="1"/>
  <c r="I80" i="1"/>
  <c r="K67" i="1"/>
  <c r="K70" i="1" s="1"/>
  <c r="J67" i="1"/>
  <c r="J70" i="1" s="1"/>
  <c r="I67" i="1"/>
  <c r="K45" i="1"/>
  <c r="K55" i="1" s="1"/>
  <c r="J45" i="1"/>
  <c r="J55" i="1" s="1"/>
  <c r="I45" i="1"/>
  <c r="H177" i="1"/>
  <c r="N177" i="1" s="1"/>
  <c r="G166" i="1"/>
  <c r="G162" i="1"/>
  <c r="N162" i="1" s="1"/>
  <c r="G113" i="1"/>
  <c r="G133" i="1"/>
  <c r="N133" i="1" s="1"/>
  <c r="G129" i="1"/>
  <c r="N129" i="1" s="1"/>
  <c r="G104" i="1"/>
  <c r="N104" i="1" s="1"/>
  <c r="G122" i="1"/>
  <c r="G123" i="1" s="1"/>
  <c r="F122" i="1"/>
  <c r="F114" i="1" s="1"/>
  <c r="G118" i="1"/>
  <c r="N118" i="1" s="1"/>
  <c r="F110" i="1"/>
  <c r="G343" i="1"/>
  <c r="G364" i="1"/>
  <c r="G360" i="1"/>
  <c r="G361" i="1" s="1"/>
  <c r="G423" i="1"/>
  <c r="G416" i="1"/>
  <c r="G407" i="1" s="1"/>
  <c r="G412" i="1" s="1"/>
  <c r="G434" i="1"/>
  <c r="G426" i="1"/>
  <c r="G403" i="1"/>
  <c r="G150" i="1"/>
  <c r="N150" i="1" s="1"/>
  <c r="L57" i="1"/>
  <c r="L54" i="1"/>
  <c r="L52" i="1"/>
  <c r="L51" i="1"/>
  <c r="L50" i="1"/>
  <c r="L49" i="1"/>
  <c r="L48" i="1"/>
  <c r="L47" i="1"/>
  <c r="G494" i="1"/>
  <c r="G491" i="1" s="1"/>
  <c r="G492" i="1" s="1"/>
  <c r="K261" i="1" l="1"/>
  <c r="N108" i="1"/>
  <c r="J261" i="1"/>
  <c r="J504" i="1"/>
  <c r="J506" i="1" s="1"/>
  <c r="J310" i="1"/>
  <c r="J312" i="1" s="1"/>
  <c r="K531" i="1"/>
  <c r="K533" i="1" s="1"/>
  <c r="J522" i="1"/>
  <c r="J524" i="1" s="1"/>
  <c r="J531" i="1"/>
  <c r="J533" i="1" s="1"/>
  <c r="H76" i="1"/>
  <c r="K504" i="1"/>
  <c r="K506" i="1" s="1"/>
  <c r="D329" i="1"/>
  <c r="D208" i="1" s="1"/>
  <c r="K540" i="1"/>
  <c r="K542" i="1" s="1"/>
  <c r="K558" i="1"/>
  <c r="K560" i="1" s="1"/>
  <c r="K522" i="1"/>
  <c r="K524" i="1" s="1"/>
  <c r="D45" i="1"/>
  <c r="X51" i="1"/>
  <c r="G337" i="1"/>
  <c r="N337" i="1" s="1"/>
  <c r="N343" i="1"/>
  <c r="G80" i="1"/>
  <c r="G77" i="1" s="1"/>
  <c r="N113" i="1"/>
  <c r="G167" i="1"/>
  <c r="N166" i="1"/>
  <c r="N157" i="1"/>
  <c r="F123" i="1"/>
  <c r="N122" i="1"/>
  <c r="G419" i="1"/>
  <c r="G421" i="1" s="1"/>
  <c r="H80" i="1"/>
  <c r="H77" i="1" s="1"/>
  <c r="H178" i="1"/>
  <c r="H172" i="1"/>
  <c r="D53" i="1"/>
  <c r="K475" i="1"/>
  <c r="K477" i="1" s="1"/>
  <c r="K488" i="1"/>
  <c r="D333" i="1"/>
  <c r="D334" i="1"/>
  <c r="G336" i="1"/>
  <c r="G334" i="1" s="1"/>
  <c r="G354" i="1"/>
  <c r="H351" i="1"/>
  <c r="G399" i="1"/>
  <c r="G393" i="1" s="1"/>
  <c r="G397" i="1" s="1"/>
  <c r="G400" i="1"/>
  <c r="J275" i="1"/>
  <c r="J277" i="1"/>
  <c r="D261" i="1"/>
  <c r="D262" i="1"/>
  <c r="G429" i="1"/>
  <c r="G430" i="1"/>
  <c r="K275" i="1"/>
  <c r="K277" i="1"/>
  <c r="D268" i="1"/>
  <c r="D269" i="1"/>
  <c r="J317" i="1"/>
  <c r="J319" i="1" s="1"/>
  <c r="J322" i="1"/>
  <c r="K317" i="1"/>
  <c r="K319" i="1" s="1"/>
  <c r="K322" i="1"/>
  <c r="D317" i="1"/>
  <c r="D318" i="1" s="1"/>
  <c r="D321" i="1"/>
  <c r="K513" i="1"/>
  <c r="K515" i="1" s="1"/>
  <c r="D255" i="1"/>
  <c r="K244" i="1"/>
  <c r="J495" i="1"/>
  <c r="J497" i="1" s="1"/>
  <c r="K495" i="1"/>
  <c r="K497" i="1" s="1"/>
  <c r="J540" i="1"/>
  <c r="J542" i="1" s="1"/>
  <c r="K293" i="1"/>
  <c r="K295" i="1" s="1"/>
  <c r="K292" i="1" s="1"/>
  <c r="K289" i="1" s="1"/>
  <c r="K291" i="1" s="1"/>
  <c r="J293" i="1"/>
  <c r="J295" i="1" s="1"/>
  <c r="J292" i="1" s="1"/>
  <c r="J289" i="1" s="1"/>
  <c r="J291" i="1" s="1"/>
  <c r="H146" i="1"/>
  <c r="H148" i="1" s="1"/>
  <c r="H156" i="1"/>
  <c r="J147" i="1"/>
  <c r="J148" i="1"/>
  <c r="G134" i="1"/>
  <c r="H158" i="1"/>
  <c r="H160" i="1" s="1"/>
  <c r="H168" i="1"/>
  <c r="K148" i="1"/>
  <c r="K147" i="1"/>
  <c r="D522" i="1"/>
  <c r="D523" i="1" s="1"/>
  <c r="D528" i="1"/>
  <c r="D504" i="1"/>
  <c r="D505" i="1" s="1"/>
  <c r="D510" i="1"/>
  <c r="D475" i="1"/>
  <c r="D476" i="1" s="1"/>
  <c r="D492" i="1"/>
  <c r="K491" i="1"/>
  <c r="J513" i="1"/>
  <c r="J515" i="1" s="1"/>
  <c r="J520" i="1"/>
  <c r="J558" i="1"/>
  <c r="J560" i="1" s="1"/>
  <c r="J565" i="1"/>
  <c r="D531" i="1"/>
  <c r="D532" i="1" s="1"/>
  <c r="D537" i="1"/>
  <c r="D513" i="1"/>
  <c r="D514" i="1" s="1"/>
  <c r="D519" i="1"/>
  <c r="D495" i="1"/>
  <c r="D496" i="1" s="1"/>
  <c r="D501" i="1"/>
  <c r="F101" i="1"/>
  <c r="F111" i="1"/>
  <c r="K38" i="1"/>
  <c r="K40" i="1" s="1"/>
  <c r="K480" i="1"/>
  <c r="G106" i="1"/>
  <c r="D92" i="1"/>
  <c r="D93" i="1" s="1"/>
  <c r="D59" i="1"/>
  <c r="D61" i="1"/>
  <c r="H357" i="1"/>
  <c r="G110" i="1"/>
  <c r="G111" i="1" s="1"/>
  <c r="K472" i="1"/>
  <c r="H349" i="1"/>
  <c r="H110" i="1"/>
  <c r="G158" i="1"/>
  <c r="D485" i="1"/>
  <c r="G76" i="1"/>
  <c r="N76" i="1" s="1"/>
  <c r="J574" i="1"/>
  <c r="J577" i="1" s="1"/>
  <c r="J580" i="1" s="1"/>
  <c r="G352" i="1"/>
  <c r="G350" i="1" s="1"/>
  <c r="G126" i="1"/>
  <c r="N126" i="1" s="1"/>
  <c r="G114" i="1"/>
  <c r="G115" i="1" s="1"/>
  <c r="G353" i="1"/>
  <c r="J494" i="1"/>
  <c r="J491" i="1" s="1"/>
  <c r="I494" i="1"/>
  <c r="I475" i="1" s="1"/>
  <c r="I472" i="1" s="1"/>
  <c r="I467" i="1" s="1"/>
  <c r="H475" i="1"/>
  <c r="H477" i="1" s="1"/>
  <c r="F494" i="1"/>
  <c r="F475" i="1" s="1"/>
  <c r="F476" i="1" s="1"/>
  <c r="I241" i="1"/>
  <c r="I238" i="1" s="1"/>
  <c r="I235" i="1" s="1"/>
  <c r="I292" i="1"/>
  <c r="I289" i="1" s="1"/>
  <c r="F285" i="1"/>
  <c r="F356" i="1"/>
  <c r="F373" i="1"/>
  <c r="N373" i="1" s="1"/>
  <c r="F399" i="1"/>
  <c r="F423" i="1"/>
  <c r="N423" i="1" s="1"/>
  <c r="F426" i="1"/>
  <c r="N426" i="1" s="1"/>
  <c r="H518" i="1"/>
  <c r="H285" i="1"/>
  <c r="H282" i="1" s="1"/>
  <c r="H284" i="1" s="1"/>
  <c r="H278" i="1"/>
  <c r="H264" i="1"/>
  <c r="H261" i="1" s="1"/>
  <c r="H252" i="1"/>
  <c r="H249" i="1" s="1"/>
  <c r="H251" i="1" s="1"/>
  <c r="I313" i="1"/>
  <c r="H313" i="1"/>
  <c r="H310" i="1" s="1"/>
  <c r="H312" i="1" s="1"/>
  <c r="J356" i="1"/>
  <c r="I356" i="1"/>
  <c r="I353" i="1" s="1"/>
  <c r="I346" i="1" s="1"/>
  <c r="G278" i="1"/>
  <c r="G313" i="1"/>
  <c r="G518" i="1"/>
  <c r="G454" i="1"/>
  <c r="H434" i="1"/>
  <c r="H429" i="1" s="1"/>
  <c r="F434" i="1"/>
  <c r="H213" i="1"/>
  <c r="J478" i="1"/>
  <c r="G581" i="1"/>
  <c r="N581" i="1" s="1"/>
  <c r="J336" i="1"/>
  <c r="I299" i="1"/>
  <c r="H299" i="1"/>
  <c r="N299" i="1" s="1"/>
  <c r="I306" i="1"/>
  <c r="I303" i="1" s="1"/>
  <c r="H306" i="1"/>
  <c r="I264" i="1"/>
  <c r="I261" i="1" s="1"/>
  <c r="I252" i="1"/>
  <c r="I249" i="1" s="1"/>
  <c r="J245" i="1"/>
  <c r="J242" i="1" s="1"/>
  <c r="I245" i="1"/>
  <c r="I242" i="1" s="1"/>
  <c r="H245" i="1"/>
  <c r="G252" i="1"/>
  <c r="G249" i="1" s="1"/>
  <c r="G250" i="1" s="1"/>
  <c r="G285" i="1"/>
  <c r="G282" i="1" s="1"/>
  <c r="G283" i="1" s="1"/>
  <c r="I257" i="1"/>
  <c r="G259" i="1"/>
  <c r="I485" i="1"/>
  <c r="G475" i="1"/>
  <c r="G476" i="1" s="1"/>
  <c r="I545" i="1"/>
  <c r="I540" i="1" s="1"/>
  <c r="G545" i="1"/>
  <c r="I509" i="1"/>
  <c r="I504" i="1" s="1"/>
  <c r="H509" i="1"/>
  <c r="G509" i="1"/>
  <c r="G510" i="1" s="1"/>
  <c r="I527" i="1"/>
  <c r="I522" i="1" s="1"/>
  <c r="G527" i="1"/>
  <c r="G528" i="1" s="1"/>
  <c r="I563" i="1"/>
  <c r="I558" i="1" s="1"/>
  <c r="H563" i="1"/>
  <c r="G563" i="1"/>
  <c r="I500" i="1"/>
  <c r="I495" i="1" s="1"/>
  <c r="H495" i="1"/>
  <c r="H497" i="1" s="1"/>
  <c r="G500" i="1"/>
  <c r="J554" i="1"/>
  <c r="J549" i="1" s="1"/>
  <c r="I554" i="1"/>
  <c r="I549" i="1" s="1"/>
  <c r="G554" i="1"/>
  <c r="I536" i="1"/>
  <c r="I531" i="1" s="1"/>
  <c r="G536" i="1"/>
  <c r="G537" i="1" s="1"/>
  <c r="G154" i="1"/>
  <c r="F563" i="1"/>
  <c r="F77" i="1"/>
  <c r="F67" i="1" s="1"/>
  <c r="F69" i="1" s="1"/>
  <c r="F416" i="1"/>
  <c r="F407" i="1" s="1"/>
  <c r="F412" i="1" s="1"/>
  <c r="I478" i="1"/>
  <c r="I38" i="1" s="1"/>
  <c r="H478" i="1"/>
  <c r="H480" i="1" s="1"/>
  <c r="F478" i="1"/>
  <c r="F578" i="1"/>
  <c r="G585" i="1"/>
  <c r="G582" i="1" s="1"/>
  <c r="G583" i="1" s="1"/>
  <c r="F585" i="1"/>
  <c r="F264" i="1"/>
  <c r="F403" i="1"/>
  <c r="F509" i="1"/>
  <c r="F313" i="1"/>
  <c r="F252" i="1"/>
  <c r="E527" i="1"/>
  <c r="E536" i="1"/>
  <c r="E518" i="1"/>
  <c r="E416" i="1"/>
  <c r="E403" i="1"/>
  <c r="N403" i="1" s="1"/>
  <c r="E323" i="1"/>
  <c r="E509" i="1"/>
  <c r="E98" i="1"/>
  <c r="E60" i="1"/>
  <c r="E77" i="1"/>
  <c r="F304" i="1"/>
  <c r="F536" i="1"/>
  <c r="E267" i="1"/>
  <c r="N267" i="1" s="1"/>
  <c r="F518" i="1"/>
  <c r="E380" i="1"/>
  <c r="N380" i="1" s="1"/>
  <c r="E352" i="1"/>
  <c r="E274" i="1"/>
  <c r="E494" i="1"/>
  <c r="E500" i="1"/>
  <c r="E376" i="1"/>
  <c r="N376" i="1" s="1"/>
  <c r="E399" i="1"/>
  <c r="G264" i="1"/>
  <c r="G303" i="1"/>
  <c r="F522" i="1"/>
  <c r="F523" i="1" s="1"/>
  <c r="F500" i="1"/>
  <c r="F278" i="1"/>
  <c r="F271" i="1"/>
  <c r="G357" i="1"/>
  <c r="G358" i="1" s="1"/>
  <c r="F364" i="1"/>
  <c r="I336" i="1"/>
  <c r="I333" i="1" s="1"/>
  <c r="I325" i="1" s="1"/>
  <c r="I208" i="1"/>
  <c r="I30" i="1" s="1"/>
  <c r="I29" i="1" s="1"/>
  <c r="H208" i="1"/>
  <c r="H206" i="1" s="1"/>
  <c r="E37" i="1"/>
  <c r="I323" i="1"/>
  <c r="H323" i="1"/>
  <c r="H320" i="1" s="1"/>
  <c r="G323" i="1"/>
  <c r="F323" i="1"/>
  <c r="F360" i="1"/>
  <c r="F361" i="1" s="1"/>
  <c r="E356" i="1"/>
  <c r="H353" i="1"/>
  <c r="E360" i="1"/>
  <c r="E364" i="1"/>
  <c r="E382" i="1"/>
  <c r="N382" i="1" s="1"/>
  <c r="J37" i="1"/>
  <c r="I234" i="1"/>
  <c r="I213" i="1" s="1"/>
  <c r="I37" i="1" s="1"/>
  <c r="H234" i="1"/>
  <c r="G234" i="1"/>
  <c r="G213" i="1" s="1"/>
  <c r="G37" i="1" s="1"/>
  <c r="F234" i="1"/>
  <c r="F213" i="1" s="1"/>
  <c r="E234" i="1"/>
  <c r="N399" i="1" l="1"/>
  <c r="J311" i="1"/>
  <c r="D325" i="1"/>
  <c r="D327" i="1" s="1"/>
  <c r="N527" i="1"/>
  <c r="D472" i="1"/>
  <c r="D473" i="1" s="1"/>
  <c r="D30" i="1"/>
  <c r="X213" i="1"/>
  <c r="D206" i="1"/>
  <c r="H58" i="1"/>
  <c r="H56" i="1" s="1"/>
  <c r="H72" i="1"/>
  <c r="H359" i="1"/>
  <c r="N359" i="1" s="1"/>
  <c r="H67" i="1"/>
  <c r="H37" i="1"/>
  <c r="N252" i="1"/>
  <c r="N364" i="1"/>
  <c r="N509" i="1"/>
  <c r="N158" i="1"/>
  <c r="G338" i="1"/>
  <c r="N213" i="1"/>
  <c r="E501" i="1"/>
  <c r="N500" i="1"/>
  <c r="E272" i="1"/>
  <c r="N274" i="1"/>
  <c r="E519" i="1"/>
  <c r="N518" i="1"/>
  <c r="F310" i="1"/>
  <c r="N313" i="1"/>
  <c r="F582" i="1"/>
  <c r="N585" i="1"/>
  <c r="F564" i="1"/>
  <c r="N563" i="1"/>
  <c r="F276" i="1"/>
  <c r="N278" i="1"/>
  <c r="E491" i="1"/>
  <c r="N494" i="1"/>
  <c r="E350" i="1"/>
  <c r="E67" i="1"/>
  <c r="N77" i="1"/>
  <c r="E99" i="1"/>
  <c r="N98" i="1"/>
  <c r="E407" i="1"/>
  <c r="N416" i="1"/>
  <c r="G155" i="1"/>
  <c r="N154" i="1"/>
  <c r="G555" i="1"/>
  <c r="N554" i="1"/>
  <c r="H303" i="1"/>
  <c r="H305" i="1" s="1"/>
  <c r="N306" i="1"/>
  <c r="F430" i="1"/>
  <c r="N434" i="1"/>
  <c r="N454" i="1"/>
  <c r="H170" i="1"/>
  <c r="N170" i="1" s="1"/>
  <c r="N172" i="1"/>
  <c r="G78" i="1"/>
  <c r="N80" i="1"/>
  <c r="N234" i="1"/>
  <c r="N360" i="1"/>
  <c r="N356" i="1"/>
  <c r="N323" i="1"/>
  <c r="N285" i="1"/>
  <c r="N110" i="1"/>
  <c r="G304" i="1"/>
  <c r="G546" i="1"/>
  <c r="N545" i="1"/>
  <c r="H242" i="1"/>
  <c r="H244" i="1" s="1"/>
  <c r="N245" i="1"/>
  <c r="F102" i="1"/>
  <c r="F115" i="1"/>
  <c r="N114" i="1"/>
  <c r="H79" i="1"/>
  <c r="E361" i="1"/>
  <c r="J353" i="1"/>
  <c r="J346" i="1" s="1"/>
  <c r="J348" i="1" s="1"/>
  <c r="J355" i="1"/>
  <c r="F336" i="1"/>
  <c r="F334" i="1" s="1"/>
  <c r="F354" i="1"/>
  <c r="H329" i="1"/>
  <c r="H325" i="1" s="1"/>
  <c r="E378" i="1"/>
  <c r="J333" i="1"/>
  <c r="J325" i="1" s="1"/>
  <c r="J328" i="1" s="1"/>
  <c r="J335" i="1"/>
  <c r="E336" i="1"/>
  <c r="E354" i="1"/>
  <c r="G320" i="1"/>
  <c r="G321" i="1" s="1"/>
  <c r="G293" i="1"/>
  <c r="G292" i="1" s="1"/>
  <c r="F268" i="1"/>
  <c r="F269" i="1"/>
  <c r="E265" i="1"/>
  <c r="G447" i="1"/>
  <c r="G449" i="1" s="1"/>
  <c r="G455" i="1"/>
  <c r="H263" i="1"/>
  <c r="G261" i="1"/>
  <c r="G262" i="1"/>
  <c r="F261" i="1"/>
  <c r="F262" i="1"/>
  <c r="G275" i="1"/>
  <c r="G276" i="1"/>
  <c r="H275" i="1"/>
  <c r="H277" i="1"/>
  <c r="H317" i="1"/>
  <c r="H319" i="1" s="1"/>
  <c r="H322" i="1"/>
  <c r="I310" i="1"/>
  <c r="I311" i="1" s="1"/>
  <c r="I315" i="1"/>
  <c r="F255" i="1"/>
  <c r="I254" i="1"/>
  <c r="I239" i="1" s="1"/>
  <c r="I258" i="1"/>
  <c r="J244" i="1"/>
  <c r="G242" i="1"/>
  <c r="G239" i="1" s="1"/>
  <c r="G238" i="1" s="1"/>
  <c r="G235" i="1" s="1"/>
  <c r="D34" i="1"/>
  <c r="F293" i="1"/>
  <c r="H293" i="1"/>
  <c r="H295" i="1" s="1"/>
  <c r="G296" i="1"/>
  <c r="G297" i="1" s="1"/>
  <c r="I296" i="1"/>
  <c r="I293" i="1"/>
  <c r="G127" i="1"/>
  <c r="G159" i="1"/>
  <c r="G72" i="1"/>
  <c r="F495" i="1"/>
  <c r="F496" i="1" s="1"/>
  <c r="F501" i="1"/>
  <c r="F513" i="1"/>
  <c r="F514" i="1" s="1"/>
  <c r="F519" i="1"/>
  <c r="F531" i="1"/>
  <c r="F532" i="1" s="1"/>
  <c r="F537" i="1"/>
  <c r="E531" i="1"/>
  <c r="E537" i="1"/>
  <c r="F504" i="1"/>
  <c r="F505" i="1" s="1"/>
  <c r="F510" i="1"/>
  <c r="G558" i="1"/>
  <c r="G559" i="1" s="1"/>
  <c r="G564" i="1"/>
  <c r="H542" i="1"/>
  <c r="H547" i="1"/>
  <c r="G513" i="1"/>
  <c r="G514" i="1" s="1"/>
  <c r="G519" i="1"/>
  <c r="D487" i="1"/>
  <c r="K486" i="1"/>
  <c r="N486" i="1" s="1"/>
  <c r="K493" i="1"/>
  <c r="G578" i="1"/>
  <c r="N578" i="1" s="1"/>
  <c r="G478" i="1"/>
  <c r="G479" i="1" s="1"/>
  <c r="E504" i="1"/>
  <c r="E510" i="1"/>
  <c r="E522" i="1"/>
  <c r="E528" i="1"/>
  <c r="F574" i="1"/>
  <c r="F579" i="1"/>
  <c r="G495" i="1"/>
  <c r="G496" i="1" s="1"/>
  <c r="G501" i="1"/>
  <c r="H558" i="1"/>
  <c r="H560" i="1" s="1"/>
  <c r="H565" i="1"/>
  <c r="H504" i="1"/>
  <c r="H506" i="1" s="1"/>
  <c r="H511" i="1"/>
  <c r="J485" i="1"/>
  <c r="J488" i="1" s="1"/>
  <c r="J493" i="1"/>
  <c r="H513" i="1"/>
  <c r="H515" i="1" s="1"/>
  <c r="H520" i="1"/>
  <c r="E264" i="1"/>
  <c r="G101" i="1"/>
  <c r="G102" i="1" s="1"/>
  <c r="H346" i="1"/>
  <c r="H348" i="1" s="1"/>
  <c r="E59" i="1"/>
  <c r="E61" i="1"/>
  <c r="E35" i="1" s="1"/>
  <c r="F38" i="1"/>
  <c r="F479" i="1"/>
  <c r="J38" i="1"/>
  <c r="J40" i="1" s="1"/>
  <c r="J480" i="1"/>
  <c r="H60" i="1"/>
  <c r="K467" i="1"/>
  <c r="K469" i="1" s="1"/>
  <c r="K474" i="1"/>
  <c r="D467" i="1"/>
  <c r="H101" i="1"/>
  <c r="H103" i="1" s="1"/>
  <c r="N103" i="1" s="1"/>
  <c r="H112" i="1"/>
  <c r="F275" i="1"/>
  <c r="F37" i="1"/>
  <c r="E495" i="1"/>
  <c r="E271" i="1"/>
  <c r="E242" i="1"/>
  <c r="E92" i="1"/>
  <c r="N92" i="1" s="1"/>
  <c r="E320" i="1"/>
  <c r="F249" i="1"/>
  <c r="N249" i="1" s="1"/>
  <c r="G146" i="1"/>
  <c r="N146" i="1" s="1"/>
  <c r="G549" i="1"/>
  <c r="N549" i="1" s="1"/>
  <c r="F429" i="1"/>
  <c r="N429" i="1" s="1"/>
  <c r="F368" i="1"/>
  <c r="N368" i="1" s="1"/>
  <c r="F282" i="1"/>
  <c r="G58" i="1"/>
  <c r="N58" i="1" s="1"/>
  <c r="J206" i="1"/>
  <c r="J30" i="1"/>
  <c r="J29" i="1" s="1"/>
  <c r="E513" i="1"/>
  <c r="F558" i="1"/>
  <c r="G540" i="1"/>
  <c r="N540" i="1" s="1"/>
  <c r="G522" i="1"/>
  <c r="G531" i="1"/>
  <c r="H296" i="1"/>
  <c r="H298" i="1" s="1"/>
  <c r="H38" i="1"/>
  <c r="G504" i="1"/>
  <c r="G310" i="1"/>
  <c r="F419" i="1"/>
  <c r="N419" i="1" s="1"/>
  <c r="G349" i="1"/>
  <c r="G346" i="1" s="1"/>
  <c r="G347" i="1" s="1"/>
  <c r="G332" i="1"/>
  <c r="G330" i="1" s="1"/>
  <c r="G60" i="1"/>
  <c r="E332" i="1"/>
  <c r="F393" i="1"/>
  <c r="F397" i="1" s="1"/>
  <c r="H30" i="1"/>
  <c r="H491" i="1"/>
  <c r="E393" i="1"/>
  <c r="J475" i="1"/>
  <c r="F472" i="1"/>
  <c r="G485" i="1"/>
  <c r="G487" i="1" s="1"/>
  <c r="F353" i="1"/>
  <c r="F357" i="1"/>
  <c r="F358" i="1" s="1"/>
  <c r="E485" i="1"/>
  <c r="E487" i="1" s="1"/>
  <c r="E475" i="1"/>
  <c r="F491" i="1"/>
  <c r="F296" i="1"/>
  <c r="G333" i="1"/>
  <c r="I320" i="1"/>
  <c r="I317" i="1" s="1"/>
  <c r="I206" i="1"/>
  <c r="F352" i="1"/>
  <c r="N352" i="1" s="1"/>
  <c r="F320" i="1"/>
  <c r="E357" i="1"/>
  <c r="E353" i="1"/>
  <c r="E349" i="1"/>
  <c r="X37" i="1" l="1"/>
  <c r="D200" i="1"/>
  <c r="D29" i="1"/>
  <c r="F333" i="1"/>
  <c r="N475" i="1"/>
  <c r="N348" i="1"/>
  <c r="N558" i="1"/>
  <c r="N275" i="1"/>
  <c r="N60" i="1"/>
  <c r="N447" i="1"/>
  <c r="N336" i="1"/>
  <c r="D31" i="1"/>
  <c r="D32" i="1" s="1"/>
  <c r="N495" i="1"/>
  <c r="N303" i="1"/>
  <c r="N37" i="1"/>
  <c r="E397" i="1"/>
  <c r="N393" i="1"/>
  <c r="E330" i="1"/>
  <c r="E321" i="1"/>
  <c r="N320" i="1"/>
  <c r="E262" i="1"/>
  <c r="N264" i="1"/>
  <c r="F576" i="1"/>
  <c r="E523" i="1"/>
  <c r="N522" i="1"/>
  <c r="E505" i="1"/>
  <c r="N504" i="1"/>
  <c r="G74" i="1"/>
  <c r="N72" i="1"/>
  <c r="H292" i="1"/>
  <c r="H289" i="1" s="1"/>
  <c r="H291" i="1" s="1"/>
  <c r="N295" i="1"/>
  <c r="F297" i="1"/>
  <c r="N296" i="1"/>
  <c r="F283" i="1"/>
  <c r="N282" i="1"/>
  <c r="E269" i="1"/>
  <c r="N271" i="1"/>
  <c r="F39" i="1"/>
  <c r="E45" i="1"/>
  <c r="E532" i="1"/>
  <c r="E412" i="1"/>
  <c r="N407" i="1"/>
  <c r="E69" i="1"/>
  <c r="E492" i="1"/>
  <c r="N491" i="1"/>
  <c r="F583" i="1"/>
  <c r="N582" i="1"/>
  <c r="F311" i="1"/>
  <c r="N310" i="1"/>
  <c r="N101" i="1"/>
  <c r="N353" i="1"/>
  <c r="N513" i="1"/>
  <c r="G317" i="1"/>
  <c r="G318" i="1" s="1"/>
  <c r="N478" i="1"/>
  <c r="E358" i="1"/>
  <c r="N357" i="1"/>
  <c r="H227" i="1"/>
  <c r="H225" i="1" s="1"/>
  <c r="H328" i="1"/>
  <c r="N328" i="1" s="1"/>
  <c r="L37" i="1"/>
  <c r="D468" i="1"/>
  <c r="I231" i="1"/>
  <c r="I210" i="1" s="1"/>
  <c r="I209" i="1" s="1"/>
  <c r="I34" i="1" s="1"/>
  <c r="I31" i="1" s="1"/>
  <c r="G67" i="1"/>
  <c r="G69" i="1" s="1"/>
  <c r="F350" i="1"/>
  <c r="F370" i="1"/>
  <c r="E333" i="1"/>
  <c r="E334" i="1"/>
  <c r="G294" i="1"/>
  <c r="F421" i="1"/>
  <c r="D35" i="1"/>
  <c r="F317" i="1"/>
  <c r="F318" i="1" s="1"/>
  <c r="F321" i="1"/>
  <c r="F250" i="1"/>
  <c r="E261" i="1"/>
  <c r="N261" i="1" s="1"/>
  <c r="E240" i="1"/>
  <c r="E243" i="1"/>
  <c r="G243" i="1"/>
  <c r="F242" i="1"/>
  <c r="N242" i="1" s="1"/>
  <c r="F240" i="1"/>
  <c r="F294" i="1"/>
  <c r="F292" i="1"/>
  <c r="F289" i="1" s="1"/>
  <c r="F290" i="1" s="1"/>
  <c r="G311" i="1"/>
  <c r="E304" i="1"/>
  <c r="E293" i="1"/>
  <c r="G38" i="1"/>
  <c r="G39" i="1" s="1"/>
  <c r="G147" i="1"/>
  <c r="F485" i="1"/>
  <c r="F487" i="1" s="1"/>
  <c r="F492" i="1"/>
  <c r="H485" i="1"/>
  <c r="H493" i="1"/>
  <c r="G541" i="1"/>
  <c r="F559" i="1"/>
  <c r="E514" i="1"/>
  <c r="G550" i="1"/>
  <c r="G574" i="1"/>
  <c r="N574" i="1" s="1"/>
  <c r="G579" i="1"/>
  <c r="G505" i="1"/>
  <c r="G532" i="1"/>
  <c r="G523" i="1"/>
  <c r="E496" i="1"/>
  <c r="E472" i="1"/>
  <c r="E476" i="1"/>
  <c r="F467" i="1"/>
  <c r="F468" i="1" s="1"/>
  <c r="F473" i="1"/>
  <c r="J472" i="1"/>
  <c r="J477" i="1"/>
  <c r="G61" i="1"/>
  <c r="N61" i="1" s="1"/>
  <c r="H59" i="1"/>
  <c r="H62" i="1"/>
  <c r="N62" i="1" s="1"/>
  <c r="E93" i="1"/>
  <c r="H40" i="1"/>
  <c r="X40" i="1" s="1"/>
  <c r="H29" i="1"/>
  <c r="E329" i="1"/>
  <c r="G56" i="1"/>
  <c r="X57" i="1" s="1"/>
  <c r="L58" i="1"/>
  <c r="E317" i="1"/>
  <c r="E268" i="1"/>
  <c r="N268" i="1" s="1"/>
  <c r="G289" i="1"/>
  <c r="G329" i="1"/>
  <c r="G325" i="1" s="1"/>
  <c r="G327" i="1" s="1"/>
  <c r="G208" i="1"/>
  <c r="L60" i="1"/>
  <c r="G59" i="1"/>
  <c r="G472" i="1"/>
  <c r="G473" i="1" s="1"/>
  <c r="F59" i="1"/>
  <c r="X59" i="1" s="1"/>
  <c r="F349" i="1"/>
  <c r="F346" i="1" s="1"/>
  <c r="F347" i="1" s="1"/>
  <c r="F332" i="1"/>
  <c r="N332" i="1" s="1"/>
  <c r="I200" i="1"/>
  <c r="E346" i="1"/>
  <c r="D202" i="1" l="1"/>
  <c r="E53" i="1"/>
  <c r="N333" i="1"/>
  <c r="N59" i="1"/>
  <c r="N317" i="1"/>
  <c r="D25" i="1"/>
  <c r="X39" i="1"/>
  <c r="X38" i="1"/>
  <c r="E347" i="1"/>
  <c r="N346" i="1"/>
  <c r="N38" i="1"/>
  <c r="N349" i="1"/>
  <c r="N67" i="1"/>
  <c r="H45" i="1"/>
  <c r="I228" i="1"/>
  <c r="F330" i="1"/>
  <c r="G236" i="1"/>
  <c r="G231" i="1"/>
  <c r="G229" i="1" s="1"/>
  <c r="G240" i="1"/>
  <c r="E325" i="1"/>
  <c r="I25" i="1"/>
  <c r="S346" i="1"/>
  <c r="E239" i="1"/>
  <c r="F239" i="1"/>
  <c r="F243" i="1"/>
  <c r="E318" i="1"/>
  <c r="E294" i="1"/>
  <c r="E292" i="1"/>
  <c r="N292" i="1" s="1"/>
  <c r="G290" i="1"/>
  <c r="G576" i="1"/>
  <c r="H472" i="1"/>
  <c r="N472" i="1" s="1"/>
  <c r="H488" i="1"/>
  <c r="J467" i="1"/>
  <c r="J469" i="1" s="1"/>
  <c r="J474" i="1"/>
  <c r="E467" i="1"/>
  <c r="E473" i="1"/>
  <c r="F45" i="1"/>
  <c r="X45" i="1" s="1"/>
  <c r="E208" i="1"/>
  <c r="L56" i="1"/>
  <c r="G467" i="1"/>
  <c r="G30" i="1"/>
  <c r="G227" i="1"/>
  <c r="N227" i="1" s="1"/>
  <c r="G206" i="1"/>
  <c r="G45" i="1"/>
  <c r="G53" i="1" s="1"/>
  <c r="L59" i="1"/>
  <c r="F329" i="1"/>
  <c r="F325" i="1" s="1"/>
  <c r="F208" i="1"/>
  <c r="X208" i="1" l="1"/>
  <c r="D26" i="1"/>
  <c r="N45" i="1"/>
  <c r="H55" i="1"/>
  <c r="X55" i="1" s="1"/>
  <c r="E327" i="1"/>
  <c r="N325" i="1"/>
  <c r="N46" i="1"/>
  <c r="N208" i="1"/>
  <c r="N329" i="1"/>
  <c r="H70" i="1"/>
  <c r="E468" i="1"/>
  <c r="F53" i="1"/>
  <c r="L53" i="1" s="1"/>
  <c r="F327" i="1"/>
  <c r="F238" i="1"/>
  <c r="F235" i="1" s="1"/>
  <c r="F236" i="1" s="1"/>
  <c r="F231" i="1"/>
  <c r="F229" i="1" s="1"/>
  <c r="G210" i="1"/>
  <c r="G211" i="1" s="1"/>
  <c r="G228" i="1"/>
  <c r="E238" i="1"/>
  <c r="E231" i="1"/>
  <c r="E289" i="1"/>
  <c r="N289" i="1" s="1"/>
  <c r="H467" i="1"/>
  <c r="X467" i="1" s="1"/>
  <c r="H474" i="1"/>
  <c r="G468" i="1"/>
  <c r="L46" i="1"/>
  <c r="G29" i="1"/>
  <c r="G225" i="1"/>
  <c r="N225" i="1" s="1"/>
  <c r="E30" i="1"/>
  <c r="E206" i="1"/>
  <c r="F206" i="1"/>
  <c r="F30" i="1"/>
  <c r="X206" i="1" l="1"/>
  <c r="X30" i="1"/>
  <c r="X53" i="1"/>
  <c r="N467" i="1"/>
  <c r="N30" i="1"/>
  <c r="N53" i="1"/>
  <c r="E235" i="1"/>
  <c r="E229" i="1"/>
  <c r="N468" i="1"/>
  <c r="H469" i="1"/>
  <c r="P207" i="1"/>
  <c r="E210" i="1"/>
  <c r="E228" i="1"/>
  <c r="F210" i="1"/>
  <c r="F211" i="1" s="1"/>
  <c r="F228" i="1"/>
  <c r="F221" i="1" s="1"/>
  <c r="F223" i="1" s="1"/>
  <c r="G34" i="1"/>
  <c r="G209" i="1"/>
  <c r="G200" i="1" s="1"/>
  <c r="G202" i="1" s="1"/>
  <c r="L467" i="1"/>
  <c r="E290" i="1"/>
  <c r="L207" i="1"/>
  <c r="E29" i="1"/>
  <c r="G221" i="1"/>
  <c r="G223" i="1" s="1"/>
  <c r="F29" i="1"/>
  <c r="L30" i="1"/>
  <c r="X29" i="1" l="1"/>
  <c r="N469" i="1"/>
  <c r="X469" i="1"/>
  <c r="E236" i="1"/>
  <c r="N29" i="1"/>
  <c r="E34" i="1"/>
  <c r="E211" i="1"/>
  <c r="X211" i="1" s="1"/>
  <c r="E209" i="1"/>
  <c r="E221" i="1"/>
  <c r="G35" i="1"/>
  <c r="G31" i="1"/>
  <c r="F209" i="1"/>
  <c r="F34" i="1"/>
  <c r="L29" i="1"/>
  <c r="P211" i="1" l="1"/>
  <c r="E31" i="1"/>
  <c r="E223" i="1"/>
  <c r="F200" i="1"/>
  <c r="F202" i="1" s="1"/>
  <c r="E200" i="1"/>
  <c r="F35" i="1"/>
  <c r="X35" i="1" s="1"/>
  <c r="F31" i="1"/>
  <c r="G32" i="1"/>
  <c r="G25" i="1"/>
  <c r="G26" i="1" s="1"/>
  <c r="H257" i="1"/>
  <c r="J257" i="1"/>
  <c r="J254" i="1" s="1"/>
  <c r="J241" i="1"/>
  <c r="K257" i="1"/>
  <c r="K254" i="1" s="1"/>
  <c r="K256" i="1" s="1"/>
  <c r="K241" i="1"/>
  <c r="K238" i="1" s="1"/>
  <c r="K235" i="1" s="1"/>
  <c r="H258" i="1" l="1"/>
  <c r="N257" i="1"/>
  <c r="E32" i="1"/>
  <c r="E25" i="1"/>
  <c r="N241" i="1"/>
  <c r="E202" i="1"/>
  <c r="X202" i="1" s="1"/>
  <c r="K233" i="1"/>
  <c r="T213" i="1"/>
  <c r="F32" i="1"/>
  <c r="F25" i="1"/>
  <c r="F26" i="1" s="1"/>
  <c r="J238" i="1"/>
  <c r="J235" i="1" s="1"/>
  <c r="K258" i="1"/>
  <c r="J258" i="1"/>
  <c r="H238" i="1"/>
  <c r="H235" i="1" s="1"/>
  <c r="H254" i="1"/>
  <c r="K237" i="1"/>
  <c r="J256" i="1"/>
  <c r="J239" i="1"/>
  <c r="J231" i="1" s="1"/>
  <c r="K239" i="1"/>
  <c r="J230" i="1" l="1"/>
  <c r="J210" i="1"/>
  <c r="J209" i="1" s="1"/>
  <c r="J34" i="1" s="1"/>
  <c r="J36" i="1" s="1"/>
  <c r="J228" i="1"/>
  <c r="J224" i="1" s="1"/>
  <c r="J221" i="1" s="1"/>
  <c r="P202" i="1"/>
  <c r="X32" i="1"/>
  <c r="H239" i="1"/>
  <c r="H231" i="1" s="1"/>
  <c r="H228" i="1" s="1"/>
  <c r="N254" i="1"/>
  <c r="K230" i="1"/>
  <c r="N233" i="1"/>
  <c r="N238" i="1"/>
  <c r="E26" i="1"/>
  <c r="X26" i="1" s="1"/>
  <c r="N32" i="1"/>
  <c r="J237" i="1"/>
  <c r="S213" i="1"/>
  <c r="H256" i="1"/>
  <c r="K228" i="1"/>
  <c r="N26" i="1" l="1"/>
  <c r="H230" i="1"/>
  <c r="H221" i="1"/>
  <c r="N228" i="1"/>
  <c r="H237" i="1"/>
  <c r="N235" i="1"/>
  <c r="H210" i="1"/>
  <c r="X210" i="1" s="1"/>
  <c r="N231" i="1"/>
  <c r="J212" i="1"/>
  <c r="K221" i="1"/>
  <c r="K224" i="1" s="1"/>
  <c r="K210" i="1"/>
  <c r="K212" i="1" s="1"/>
  <c r="H212" i="1" l="1"/>
  <c r="X212" i="1" s="1"/>
  <c r="N210" i="1"/>
  <c r="H209" i="1"/>
  <c r="H224" i="1"/>
  <c r="N221" i="1"/>
  <c r="J200" i="1"/>
  <c r="J203" i="1" s="1"/>
  <c r="K209" i="1"/>
  <c r="P210" i="1" l="1"/>
  <c r="X209" i="1"/>
  <c r="P212" i="1"/>
  <c r="N209" i="1"/>
  <c r="L209" i="1"/>
  <c r="H34" i="1"/>
  <c r="L34" i="1" s="1"/>
  <c r="H200" i="1"/>
  <c r="Y201" i="1" s="1"/>
  <c r="K203" i="1"/>
  <c r="P209" i="1"/>
  <c r="T346" i="1"/>
  <c r="J31" i="1"/>
  <c r="K201" i="1"/>
  <c r="X201" i="1" s="1"/>
  <c r="K34" i="1"/>
  <c r="X34" i="1" l="1"/>
  <c r="Q475" i="1"/>
  <c r="R346" i="1"/>
  <c r="H203" i="1"/>
  <c r="X203" i="1" s="1"/>
  <c r="N34" i="1"/>
  <c r="H36" i="1"/>
  <c r="H31" i="1"/>
  <c r="L201" i="1"/>
  <c r="P201" i="1"/>
  <c r="P213" i="1" s="1"/>
  <c r="J25" i="1"/>
  <c r="J27" i="1" s="1"/>
  <c r="J33" i="1"/>
  <c r="K36" i="1"/>
  <c r="K31" i="1"/>
  <c r="X31" i="1" l="1"/>
  <c r="P203" i="1"/>
  <c r="X36" i="1"/>
  <c r="N31" i="1"/>
  <c r="H33" i="1"/>
  <c r="H25" i="1"/>
  <c r="L31" i="1"/>
  <c r="K25" i="1"/>
  <c r="K33" i="1"/>
  <c r="X25" i="1" l="1"/>
  <c r="L25" i="1"/>
  <c r="N33" i="1"/>
  <c r="X33" i="1"/>
  <c r="H27" i="1"/>
  <c r="N25" i="1"/>
  <c r="K27" i="1"/>
  <c r="X27" i="1" l="1"/>
  <c r="N27" i="1"/>
  <c r="N536" i="1"/>
  <c r="H533" i="1"/>
  <c r="H538" i="1"/>
  <c r="H531" i="1"/>
  <c r="N531" i="1" s="1"/>
  <c r="J457" i="1" l="1"/>
</calcChain>
</file>

<file path=xl/sharedStrings.xml><?xml version="1.0" encoding="utf-8"?>
<sst xmlns="http://schemas.openxmlformats.org/spreadsheetml/2006/main" count="681" uniqueCount="186">
  <si>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</si>
  <si>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</si>
  <si>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</si>
  <si>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</si>
  <si>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</si>
  <si>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</si>
  <si>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</si>
  <si>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</si>
  <si>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2025г.</t>
  </si>
  <si>
    <t>средства федерального бюджета</t>
  </si>
  <si>
    <t>средства краевого бюджета,в т.ч. предусмотренные:</t>
  </si>
  <si>
    <t>Ответственному исполнителю- Управлению муниципального хозяйства администрации Минераловодского городского округа</t>
  </si>
  <si>
    <t>средства  местного бюджета ,в т.ч. предусмотренные</t>
  </si>
  <si>
    <t>Участнику 1: МБУ «Управление городским хозяйством»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</si>
  <si>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</si>
  <si>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</si>
  <si>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</si>
  <si>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</si>
  <si>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</si>
  <si>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</si>
  <si>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средства краевого бюджета ,</t>
  </si>
  <si>
    <t>в т.ч. предусмотренные:</t>
  </si>
  <si>
    <t xml:space="preserve">средства местного бюджета,  в т.ч. предусмотренные </t>
  </si>
  <si>
    <t xml:space="preserve">Основное  мероприятие: </t>
  </si>
  <si>
    <t>Строительство, реконструкция и модернизация улично-дорожной сети, всего</t>
  </si>
  <si>
    <t>средства федерального бюджета, в т.ч. предусмотренные: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</si>
  <si>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</si>
  <si>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</si>
  <si>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</si>
  <si>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Ответственному исполнителю:</t>
  </si>
  <si>
    <t>Управлению муниципального хозяйства администрации Минераловодского городского округа</t>
  </si>
  <si>
    <t>1.2.</t>
  </si>
  <si>
    <t>Основное мероприятие:</t>
  </si>
  <si>
    <t>1.2.1.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</si>
  <si>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городского округа для поставки на кадастровый учет </t>
  </si>
  <si>
    <t>2.</t>
  </si>
  <si>
    <t xml:space="preserve">Подпрограмма </t>
  </si>
  <si>
    <t xml:space="preserve"> «Содержание улично-дорожной сети», всего</t>
  </si>
  <si>
    <t>Бюджет округа, в т.ч.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</si>
  <si>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</si>
  <si>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</si>
  <si>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</si>
  <si>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</si>
  <si>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</si>
  <si>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средства    местного бюджета, в т.ч. предусмотренные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</si>
  <si>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</si>
  <si>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</si>
  <si>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</si>
  <si>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</si>
  <si>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</si>
  <si>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</si>
  <si>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</si>
  <si>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</si>
  <si>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</si>
  <si>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</si>
  <si>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</si>
  <si>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>средства    краевого  бюджета</t>
  </si>
  <si>
    <t xml:space="preserve">средства    местного бюджета , в т.ч. предусмотренные 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</si>
  <si>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</si>
  <si>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</si>
  <si>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</si>
  <si>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ремонт автомобильной дороги: Подъезд к х. Безивановка от а/д «Минводы-Греческое (км 0+000-км  7+900)»:</t>
  </si>
  <si>
    <t>- 1 пусковой  комплекс -2021 год;</t>
  </si>
  <si>
    <t xml:space="preserve"> -2 пусковой комплекс -2022 год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</si>
  <si>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</t>
  </si>
  <si>
    <t>-1 пусковой комплекс -2021 год;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</si>
  <si>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</si>
  <si>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</si>
  <si>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</si>
  <si>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</si>
  <si>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 xml:space="preserve">Основное мероприятие: </t>
  </si>
  <si>
    <t>Повышение надежности и безопасности дорожного движения на автомобильных дорогах общего пользования местного значения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</si>
  <si>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</si>
  <si>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</si>
  <si>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</si>
  <si>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</si>
  <si>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</si>
  <si>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</si>
  <si>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Основное  мероприятие:</t>
  </si>
  <si>
    <t>Информирование населения Минераловодского городского округа по мероприятиям безопасности дорожного движения в СМИ и информационно-телекоммуникационной  сети «Интернет»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</si>
  <si>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</si>
  <si>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</si>
  <si>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</si>
  <si>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</si>
  <si>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</si>
  <si>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</si>
  <si>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</si>
  <si>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</si>
  <si>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</si>
  <si>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</si>
  <si>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</si>
  <si>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</si>
  <si>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</si>
  <si>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</si>
  <si>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</si>
  <si>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</si>
  <si>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</si>
  <si>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Реализация регионального проекта "Безопасность дорожного движения"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</si>
  <si>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</si>
  <si>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</si>
  <si>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</si>
  <si>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</si>
  <si>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</si>
  <si>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</si>
  <si>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</si>
  <si>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</si>
  <si>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Содержание,капитальный ремонт и ремонт  улично-дорожной сети</t>
  </si>
  <si>
    <t>Расходы на ремонт улично-дорожной сети</t>
  </si>
  <si>
    <t xml:space="preserve">в том числе 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</si>
  <si>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</si>
  <si>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</si>
  <si>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</si>
  <si>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</si>
  <si>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</si>
  <si>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</si>
  <si>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</si>
  <si>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</si>
  <si>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</si>
  <si>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</si>
  <si>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</si>
  <si>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</si>
  <si>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</si>
  <si>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</si>
  <si>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</si>
  <si>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</si>
  <si>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</si>
  <si>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</si>
  <si>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 xml:space="preserve">Проектирование, строительство ( 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</si>
  <si>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</si>
  <si>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</si>
  <si>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</si>
  <si>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</si>
  <si>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</si>
  <si>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</si>
  <si>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</si>
  <si>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</si>
  <si>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</si>
  <si>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</si>
  <si>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</si>
  <si>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</si>
  <si>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</si>
  <si>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</si>
  <si>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</si>
  <si>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</si>
  <si>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</si>
  <si>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</si>
  <si>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</si>
  <si>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</si>
  <si>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округа  Ставропольского края</t>
  </si>
  <si>
    <t>Ответственному исполнителю-Управлению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</si>
  <si>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 округа   Ставропольского края</t>
  </si>
  <si>
    <t>средства бюджета МГО</t>
  </si>
  <si>
    <t>средства бюджета ММО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</si>
  <si>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</si>
  <si>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</si>
  <si>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</si>
  <si>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</si>
  <si>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</si>
  <si>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</si>
  <si>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>Ответственному исполнителю:      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</si>
  <si>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</si>
  <si>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</si>
  <si>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</si>
  <si>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</si>
  <si>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</si>
  <si>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Ставроопльского края</t>
  </si>
  <si>
    <t>"Развитие транспортной системы и</t>
  </si>
  <si>
    <t xml:space="preserve">Капитальный ремонт и ремонт автомобильных дорог </t>
  </si>
  <si>
    <t>средства бюджета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</si>
  <si>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</si>
  <si>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 xml:space="preserve">                                </t>
  </si>
  <si>
    <t xml:space="preserve">городского  округа Ставропольского края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</si>
  <si>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</si>
  <si>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</si>
  <si>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</si>
  <si>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</si>
  <si>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</si>
  <si>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Приложение  6</t>
  </si>
  <si>
    <t>Ведение учета отреконструированных автомобильных дорог населенных пунктов Минераловодского муниципального округа</t>
  </si>
  <si>
    <t>Приложение  7</t>
  </si>
  <si>
    <t>2.3.3.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</si>
  <si>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</si>
  <si>
    <t>2.3.4</t>
  </si>
  <si>
    <t>Приведение в нормативное состояние автомобильных дорог городских агломераций, образованных городами с населением от 100 до 200 тысяч человек</t>
  </si>
  <si>
    <t xml:space="preserve">средства федерального бюджета, в т.ч. </t>
  </si>
  <si>
    <t>средства    краевого  бюджета, в т.ч.     предусмотренные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</si>
</sst>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4">
    <xf numFmtId="0" fontId="0" fillId="0" borderId="0" xfId="0"/>
    <xf numFmtId="0" fontId="1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8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9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9" fillId="0" borderId="10" xfId="0" applyFont="1" applyBorder="1" applyAlignment="1">
      <alignment vertical="top" wrapText="1"/>
    </xf>
    <xf numFmtId="0" fontId="9" fillId="0" borderId="10" xfId="0" applyFont="1" applyBorder="1" applyAlignment="1">
      <alignment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2" fontId="0" fillId="0" borderId="0" xfId="0" applyNumberFormat="1"/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7" fillId="0" borderId="9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0" fillId="0" borderId="0" xfId="0" applyFill="1"/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2" fontId="16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0" fillId="0" borderId="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20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4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2" fontId="0" fillId="0" borderId="0" xfId="0" applyNumberFormat="1" applyFill="1"/>
    <xf numFmtId="0" fontId="7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7" fillId="0" borderId="8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10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10" fillId="0" borderId="9" xfId="0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5" fillId="0" borderId="8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2" fontId="16" fillId="0" borderId="10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2" fontId="16" fillId="0" borderId="8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wrapText="1"/>
    </xf>
    <xf numFmtId="0" fontId="17" fillId="0" borderId="0" xfId="0" applyFont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left" wrapText="1"/>
    </xf>
    <xf numFmtId="2" fontId="15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wrapText="1"/>
    </xf>
    <xf numFmtId="2" fontId="21" fillId="0" borderId="0" xfId="0" applyNumberFormat="1" applyFont="1"/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9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2" fontId="10" fillId="0" borderId="10" xfId="0" applyNumberFormat="1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1" fontId="1" fillId="0" borderId="12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0" fontId="1" fillId="0" borderId="11" xfId="0" applyFont="1" applyBorder="1" applyAlignment="1">
      <alignment wrapText="1"/>
    </xf>
    <xf numFmtId="1" fontId="10" fillId="0" borderId="10" xfId="0" applyNumberFormat="1" applyFont="1" applyBorder="1" applyAlignment="1">
      <alignment horizontal="center" wrapText="1"/>
    </xf>
    <xf numFmtId="2" fontId="10" fillId="0" borderId="11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4" fillId="0" borderId="9" xfId="0" applyFont="1" applyFill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0" fillId="0" borderId="8" xfId="0" applyBorder="1"/>
    <xf numFmtId="0" fontId="0" fillId="0" borderId="10" xfId="0" applyBorder="1"/>
    <xf numFmtId="2" fontId="1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9" fillId="0" borderId="9" xfId="0" applyFont="1" applyFill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" fontId="1" fillId="0" borderId="12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2" xfId="0" applyNumberFormat="1" applyFont="1" applyBorder="1" applyAlignment="1">
      <alignment horizontal="center" wrapText="1"/>
    </xf>
    <xf numFmtId="1" fontId="10" fillId="0" borderId="12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6" fillId="0" borderId="1" xfId="0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8" xfId="0" applyNumberFormat="1" applyFont="1" applyBorder="1" applyAlignment="1">
      <alignment horizontal="center" wrapText="1"/>
    </xf>
    <xf numFmtId="0" fontId="10" fillId="0" borderId="12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2" fontId="10" fillId="0" borderId="10" xfId="0" applyNumberFormat="1" applyFont="1" applyFill="1" applyBorder="1" applyAlignment="1">
      <alignment horizontal="center" wrapText="1"/>
    </xf>
    <xf numFmtId="1" fontId="10" fillId="0" borderId="10" xfId="0" applyNumberFormat="1" applyFont="1" applyFill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8" fillId="0" borderId="8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2" fontId="16" fillId="0" borderId="3" xfId="0" applyNumberFormat="1" applyFont="1" applyBorder="1" applyAlignment="1">
      <alignment horizontal="center" wrapText="1"/>
    </xf>
    <xf numFmtId="2" fontId="16" fillId="0" borderId="5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9" fillId="0" borderId="7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center" wrapText="1"/>
    </xf>
    <xf numFmtId="2" fontId="16" fillId="0" borderId="2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7" fillId="0" borderId="7" xfId="0" applyFont="1" applyBorder="1" applyAlignment="1">
      <alignment horizontal="center" wrapText="1"/>
    </xf>
    <xf numFmtId="2" fontId="16" fillId="0" borderId="1" xfId="0" applyNumberFormat="1" applyFont="1" applyBorder="1" applyAlignment="1">
      <alignment horizontal="center" wrapText="1"/>
    </xf>
    <xf numFmtId="2" fontId="16" fillId="0" borderId="1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wrapText="1"/>
    </xf>
    <xf numFmtId="1" fontId="16" fillId="0" borderId="10" xfId="0" applyNumberFormat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2" fontId="16" fillId="0" borderId="12" xfId="0" applyNumberFormat="1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17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15" fillId="0" borderId="8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2" fontId="15" fillId="0" borderId="8" xfId="0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2" fontId="15" fillId="0" borderId="6" xfId="0" applyNumberFormat="1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9" fillId="0" borderId="7" xfId="0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8" fillId="2" borderId="0" xfId="0" applyFont="1" applyFill="1"/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2" fontId="16" fillId="2" borderId="10" xfId="0" applyNumberFormat="1" applyFont="1" applyFill="1" applyBorder="1" applyAlignment="1">
      <alignment horizontal="center" wrapText="1"/>
    </xf>
    <xf numFmtId="1" fontId="10" fillId="2" borderId="10" xfId="0" applyNumberFormat="1" applyFont="1" applyFill="1" applyBorder="1" applyAlignment="1">
      <alignment horizontal="center" wrapText="1"/>
    </xf>
    <xf numFmtId="2" fontId="10" fillId="2" borderId="10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1" fontId="10" fillId="2" borderId="1" xfId="0" applyNumberFormat="1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2" fontId="16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2" fontId="10" fillId="2" borderId="1" xfId="0" applyNumberFormat="1" applyFont="1" applyFill="1" applyBorder="1" applyAlignment="1">
      <alignment horizontal="center" wrapText="1"/>
    </xf>
    <xf numFmtId="1" fontId="10" fillId="2" borderId="1" xfId="0" applyNumberFormat="1" applyFont="1" applyFill="1" applyBorder="1" applyAlignment="1">
      <alignment horizontal="center" wrapText="1"/>
    </xf>
    <xf numFmtId="2" fontId="10" fillId="2" borderId="8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1" fontId="10" fillId="2" borderId="11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0" fontId="17" fillId="2" borderId="6" xfId="0" applyFont="1" applyFill="1" applyBorder="1" applyAlignment="1">
      <alignment horizontal="center" wrapText="1"/>
    </xf>
    <xf numFmtId="0" fontId="17" fillId="2" borderId="4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1" fontId="10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 wrapText="1"/>
    </xf>
    <xf numFmtId="1" fontId="10" fillId="2" borderId="8" xfId="0" applyNumberFormat="1" applyFont="1" applyFill="1" applyBorder="1" applyAlignment="1">
      <alignment horizontal="center" wrapText="1"/>
    </xf>
    <xf numFmtId="2" fontId="10" fillId="2" borderId="8" xfId="0" applyNumberFormat="1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2" fontId="1" fillId="2" borderId="12" xfId="0" applyNumberFormat="1" applyFont="1" applyFill="1" applyBorder="1" applyAlignment="1">
      <alignment horizontal="center" wrapText="1"/>
    </xf>
    <xf numFmtId="1" fontId="1" fillId="2" borderId="12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2" fontId="1" fillId="2" borderId="12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wrapText="1"/>
    </xf>
    <xf numFmtId="2" fontId="15" fillId="2" borderId="8" xfId="0" applyNumberFormat="1" applyFont="1" applyFill="1" applyBorder="1" applyAlignment="1">
      <alignment horizontal="center" wrapText="1"/>
    </xf>
    <xf numFmtId="0" fontId="15" fillId="2" borderId="10" xfId="0" applyFont="1" applyFill="1" applyBorder="1" applyAlignment="1">
      <alignment horizontal="center" wrapText="1"/>
    </xf>
    <xf numFmtId="2" fontId="1" fillId="2" borderId="10" xfId="0" applyNumberFormat="1" applyFont="1" applyFill="1" applyBorder="1" applyAlignment="1">
      <alignment horizontal="center" wrapText="1"/>
    </xf>
    <xf numFmtId="2" fontId="10" fillId="2" borderId="10" xfId="0" applyNumberFormat="1" applyFont="1" applyFill="1" applyBorder="1" applyAlignment="1">
      <alignment horizontal="center" wrapText="1"/>
    </xf>
    <xf numFmtId="0" fontId="0" fillId="2" borderId="0" xfId="0" applyFill="1"/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16" fontId="19" fillId="2" borderId="8" xfId="0" applyNumberFormat="1" applyFont="1" applyFill="1" applyBorder="1" applyAlignment="1">
      <alignment horizontal="center" vertical="top" wrapText="1"/>
    </xf>
    <xf numFmtId="16" fontId="19" fillId="2" borderId="9" xfId="0" applyNumberFormat="1" applyFont="1" applyFill="1" applyBorder="1" applyAlignment="1">
      <alignment horizontal="center" vertical="top" wrapText="1"/>
    </xf>
    <xf numFmtId="16" fontId="19" fillId="2" borderId="9" xfId="0" applyNumberFormat="1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14" fontId="10" fillId="2" borderId="8" xfId="0" applyNumberFormat="1" applyFont="1" applyFill="1" applyBorder="1" applyAlignment="1">
      <alignment horizontal="center" vertical="top" wrapText="1"/>
    </xf>
    <xf numFmtId="14" fontId="10" fillId="2" borderId="9" xfId="0" applyNumberFormat="1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vertical="top" wrapText="1"/>
    </xf>
    <xf numFmtId="14" fontId="10" fillId="2" borderId="12" xfId="0" applyNumberFormat="1" applyFont="1" applyFill="1" applyBorder="1" applyAlignment="1">
      <alignment horizontal="center" vertical="top" wrapText="1"/>
    </xf>
    <xf numFmtId="14" fontId="10" fillId="2" borderId="7" xfId="0" applyNumberFormat="1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top" wrapText="1"/>
    </xf>
    <xf numFmtId="14" fontId="1" fillId="2" borderId="6" xfId="0" applyNumberFormat="1" applyFont="1" applyFill="1" applyBorder="1" applyAlignment="1">
      <alignment horizontal="center" vertical="top" wrapText="1"/>
    </xf>
    <xf numFmtId="14" fontId="1" fillId="2" borderId="7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3" fillId="2" borderId="6" xfId="0" applyFont="1" applyFill="1" applyBorder="1" applyAlignment="1">
      <alignment wrapText="1"/>
    </xf>
    <xf numFmtId="0" fontId="13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16" fontId="2" fillId="2" borderId="6" xfId="0" applyNumberFormat="1" applyFont="1" applyFill="1" applyBorder="1" applyAlignment="1">
      <alignment horizontal="center" vertical="top" wrapText="1"/>
    </xf>
    <xf numFmtId="16" fontId="2" fillId="2" borderId="7" xfId="0" applyNumberFormat="1" applyFont="1" applyFill="1" applyBorder="1" applyAlignment="1">
      <alignment horizontal="center" vertical="top" wrapText="1"/>
    </xf>
    <xf numFmtId="16" fontId="2" fillId="2" borderId="7" xfId="0" applyNumberFormat="1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14" fontId="10" fillId="2" borderId="8" xfId="0" applyNumberFormat="1" applyFont="1" applyFill="1" applyBorder="1" applyAlignment="1">
      <alignment horizontal="center" vertical="top" wrapText="1"/>
    </xf>
    <xf numFmtId="14" fontId="10" fillId="2" borderId="9" xfId="0" applyNumberFormat="1" applyFont="1" applyFill="1" applyBorder="1" applyAlignment="1">
      <alignment horizontal="center" vertical="top" wrapText="1"/>
    </xf>
    <xf numFmtId="14" fontId="10" fillId="2" borderId="10" xfId="0" applyNumberFormat="1" applyFont="1" applyFill="1" applyBorder="1" applyAlignment="1">
      <alignment horizontal="center" vertical="top" wrapText="1"/>
    </xf>
    <xf numFmtId="14" fontId="10" fillId="2" borderId="6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wrapText="1"/>
    </xf>
    <xf numFmtId="0" fontId="11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0" fillId="2" borderId="6" xfId="0" applyFill="1" applyBorder="1"/>
    <xf numFmtId="0" fontId="0" fillId="2" borderId="4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44"/>
  <sheetViews>
    <sheetView tabSelected="1" view="pageLayout" topLeftCell="A576" zoomScale="130" zoomScaleNormal="100" zoomScalePageLayoutView="130" workbookViewId="0">
      <selection activeCell="B581" sqref="B581"/>
    </sheetView>
  </sheetViews>
  <sheetFormatPr defaultRowHeight="15"/>
  <cols>
    <col min="1" max="1" width="7" style="589" customWidth="1"/>
    <col min="2" max="2" width="27.28515625" customWidth="1"/>
    <col min="3" max="3" width="32" customWidth="1"/>
    <col min="4" max="4" width="9.28515625" customWidth="1"/>
    <col min="5" max="5" width="8.85546875" customWidth="1"/>
    <col min="6" max="6" width="9.28515625" customWidth="1"/>
    <col min="7" max="7" width="8.85546875" customWidth="1"/>
    <col min="8" max="8" width="8.5703125" style="589" customWidth="1"/>
    <col min="9" max="9" width="0.140625" hidden="1" customWidth="1"/>
    <col min="10" max="10" width="9.140625" customWidth="1"/>
    <col min="11" max="11" width="8.5703125" customWidth="1"/>
    <col min="12" max="12" width="5.140625" hidden="1" customWidth="1"/>
    <col min="13" max="13" width="6" hidden="1" customWidth="1"/>
    <col min="14" max="14" width="14" hidden="1" customWidth="1"/>
    <col min="15" max="15" width="9.140625" hidden="1" customWidth="1"/>
    <col min="16" max="16" width="10.5703125" hidden="1" customWidth="1"/>
    <col min="17" max="18" width="9.5703125" hidden="1" customWidth="1"/>
    <col min="19" max="23" width="9.140625" hidden="1" customWidth="1"/>
    <col min="24" max="24" width="14.7109375" customWidth="1"/>
    <col min="25" max="25" width="11.140625" customWidth="1"/>
  </cols>
  <sheetData>
    <row r="1" spans="5:14">
      <c r="E1" s="62" t="s">
        <v>179</v>
      </c>
      <c r="F1" s="62"/>
      <c r="G1" s="62"/>
      <c r="H1" s="540"/>
    </row>
    <row r="2" spans="5:14">
      <c r="E2" s="62" t="s">
        <v>138</v>
      </c>
      <c r="F2" s="62"/>
      <c r="G2" s="62"/>
      <c r="H2" s="540"/>
    </row>
    <row r="3" spans="5:14">
      <c r="E3" s="62" t="s">
        <v>174</v>
      </c>
      <c r="F3" s="62"/>
      <c r="G3" s="62"/>
      <c r="H3" s="540"/>
    </row>
    <row r="4" spans="5:14">
      <c r="E4" s="62" t="s">
        <v>145</v>
      </c>
      <c r="F4" s="62"/>
      <c r="G4" s="62"/>
      <c r="H4" s="540"/>
    </row>
    <row r="5" spans="5:14" ht="28.5" customHeight="1">
      <c r="E5" s="529" t="s">
        <v>146</v>
      </c>
      <c r="F5" s="529"/>
      <c r="G5" s="529"/>
      <c r="H5" s="529"/>
      <c r="I5" s="529"/>
      <c r="J5" s="529"/>
      <c r="K5" s="529"/>
      <c r="L5" s="529"/>
      <c r="M5" s="529"/>
      <c r="N5" s="529"/>
    </row>
    <row r="6" spans="5:14">
      <c r="E6" s="62" t="s">
        <v>139</v>
      </c>
      <c r="F6" s="62"/>
      <c r="G6" s="62"/>
      <c r="H6" s="540"/>
    </row>
    <row r="7" spans="5:14">
      <c r="E7" s="62" t="s">
        <v>140</v>
      </c>
      <c r="F7" s="62"/>
      <c r="G7" s="62"/>
      <c r="H7" s="540"/>
    </row>
    <row r="8" spans="5:14">
      <c r="E8" s="62"/>
      <c r="F8" s="62"/>
      <c r="G8" s="62"/>
      <c r="H8" s="540"/>
    </row>
    <row r="9" spans="5:14">
      <c r="E9" s="62" t="s">
        <v>177</v>
      </c>
      <c r="F9" s="62"/>
      <c r="G9" s="62"/>
      <c r="H9" s="540"/>
    </row>
    <row r="10" spans="5:14">
      <c r="E10" s="62" t="s">
        <v>141</v>
      </c>
      <c r="F10" s="62"/>
      <c r="G10" s="62"/>
      <c r="H10" s="540"/>
    </row>
    <row r="11" spans="5:14">
      <c r="E11" s="62" t="s">
        <v>171</v>
      </c>
      <c r="F11" s="62"/>
      <c r="G11" s="62"/>
      <c r="H11" s="540"/>
    </row>
    <row r="12" spans="5:14">
      <c r="E12" s="62" t="s">
        <v>166</v>
      </c>
      <c r="F12" s="62"/>
      <c r="G12" s="62"/>
      <c r="H12" s="540"/>
    </row>
    <row r="13" spans="5:14">
      <c r="E13" s="62" t="s">
        <v>142</v>
      </c>
      <c r="F13" s="62"/>
      <c r="G13" s="62"/>
      <c r="H13" s="540"/>
    </row>
    <row r="14" spans="5:14">
      <c r="E14" s="62"/>
      <c r="F14" s="62"/>
      <c r="G14" s="62"/>
      <c r="H14" s="540"/>
      <c r="I14" t="s">
        <v>93</v>
      </c>
    </row>
    <row r="15" spans="5:14">
      <c r="E15" s="62"/>
      <c r="F15" s="62"/>
      <c r="G15" s="62"/>
      <c r="H15" s="540" t="s">
        <v>93</v>
      </c>
    </row>
    <row r="17" spans="1:25">
      <c r="A17" s="530" t="s">
        <v>0</v>
      </c>
      <c r="B17" s="530"/>
      <c r="C17" s="530"/>
      <c r="D17" s="530"/>
      <c r="E17" s="530"/>
      <c r="F17" s="530"/>
      <c r="G17" s="530"/>
      <c r="H17" s="530"/>
      <c r="I17" s="530"/>
      <c r="J17" s="530"/>
      <c r="K17" s="192"/>
      <c r="L17" s="101"/>
    </row>
    <row r="18" spans="1:25">
      <c r="A18" s="530" t="s">
        <v>175</v>
      </c>
      <c r="B18" s="530"/>
      <c r="C18" s="530"/>
      <c r="D18" s="530"/>
      <c r="E18" s="530"/>
      <c r="F18" s="530"/>
      <c r="G18" s="530"/>
      <c r="H18" s="530"/>
      <c r="I18" s="530"/>
      <c r="J18" s="530"/>
      <c r="K18" s="192"/>
      <c r="L18" s="101"/>
    </row>
    <row r="19" spans="1:25">
      <c r="A19" s="531" t="s">
        <v>158</v>
      </c>
      <c r="B19" s="531"/>
      <c r="C19" s="531"/>
      <c r="D19" s="531"/>
      <c r="E19" s="531"/>
      <c r="F19" s="531"/>
      <c r="G19" s="531"/>
      <c r="H19" s="531"/>
      <c r="I19" s="531"/>
      <c r="J19" s="531"/>
      <c r="K19" s="193"/>
      <c r="L19" s="102"/>
    </row>
    <row r="20" spans="1:25" ht="66.95" customHeight="1">
      <c r="A20" s="590" t="s">
        <v>1</v>
      </c>
      <c r="B20" s="490" t="s">
        <v>2</v>
      </c>
      <c r="C20" s="488" t="s">
        <v>3</v>
      </c>
      <c r="D20" s="217"/>
      <c r="E20" s="494" t="s">
        <v>133</v>
      </c>
      <c r="F20" s="494"/>
      <c r="G20" s="494"/>
      <c r="H20" s="494"/>
      <c r="I20" s="494"/>
      <c r="J20" s="494"/>
      <c r="K20" s="495"/>
      <c r="L20" s="103"/>
      <c r="Q20" t="s">
        <v>170</v>
      </c>
    </row>
    <row r="21" spans="1:25" hidden="1">
      <c r="A21" s="591"/>
      <c r="B21" s="477"/>
      <c r="C21" s="473"/>
      <c r="D21" s="239"/>
      <c r="E21" s="473"/>
      <c r="F21" s="491"/>
      <c r="G21" s="491"/>
      <c r="H21" s="491"/>
      <c r="I21" s="491"/>
      <c r="J21" s="491"/>
      <c r="K21" s="190"/>
      <c r="L21" s="103"/>
    </row>
    <row r="22" spans="1:25" ht="15" hidden="1" customHeight="1">
      <c r="A22" s="592"/>
      <c r="B22" s="478"/>
      <c r="C22" s="489"/>
      <c r="D22" s="239"/>
      <c r="E22" s="219" t="s">
        <v>4</v>
      </c>
      <c r="F22" s="104" t="s">
        <v>5</v>
      </c>
      <c r="G22" s="104" t="s">
        <v>6</v>
      </c>
      <c r="H22" s="541" t="s">
        <v>7</v>
      </c>
      <c r="I22" s="492" t="s">
        <v>8</v>
      </c>
      <c r="J22" s="492"/>
      <c r="K22" s="220"/>
      <c r="L22" s="104"/>
    </row>
    <row r="23" spans="1:25">
      <c r="A23" s="593"/>
      <c r="B23" s="51"/>
      <c r="C23" s="217"/>
      <c r="D23" s="217">
        <v>2020</v>
      </c>
      <c r="E23" s="191">
        <v>2021</v>
      </c>
      <c r="F23" s="191">
        <v>2022</v>
      </c>
      <c r="G23" s="191">
        <v>2023</v>
      </c>
      <c r="H23" s="542">
        <v>2024</v>
      </c>
      <c r="I23" s="191"/>
      <c r="J23" s="191">
        <v>2025</v>
      </c>
      <c r="K23" s="191">
        <v>2026</v>
      </c>
      <c r="L23" s="104"/>
    </row>
    <row r="24" spans="1:25">
      <c r="A24" s="594">
        <v>1</v>
      </c>
      <c r="B24" s="15">
        <v>2</v>
      </c>
      <c r="C24" s="204">
        <v>3</v>
      </c>
      <c r="D24" s="204">
        <v>4</v>
      </c>
      <c r="E24" s="191">
        <v>5</v>
      </c>
      <c r="F24" s="191">
        <v>6</v>
      </c>
      <c r="G24" s="191">
        <v>7</v>
      </c>
      <c r="H24" s="542">
        <v>8</v>
      </c>
      <c r="I24" s="532">
        <v>9</v>
      </c>
      <c r="J24" s="532"/>
      <c r="K24" s="191">
        <v>10</v>
      </c>
      <c r="L24" s="104"/>
    </row>
    <row r="25" spans="1:25" ht="35.25" customHeight="1">
      <c r="A25" s="595"/>
      <c r="B25" s="533" t="s">
        <v>176</v>
      </c>
      <c r="C25" s="270" t="s">
        <v>154</v>
      </c>
      <c r="D25" s="218">
        <f>D31+D29</f>
        <v>382876.33</v>
      </c>
      <c r="E25" s="218">
        <f>E31+E29</f>
        <v>654500.98</v>
      </c>
      <c r="F25" s="218">
        <f>F29+F31</f>
        <v>587391.35</v>
      </c>
      <c r="G25" s="218">
        <f>G29+G31</f>
        <v>409500.93000000005</v>
      </c>
      <c r="H25" s="543">
        <f>H29+H31</f>
        <v>675453.53</v>
      </c>
      <c r="I25" s="218">
        <f>I45+I200+I485</f>
        <v>54842.619999999995</v>
      </c>
      <c r="J25" s="218">
        <f>J29+J31</f>
        <v>113203.18000000001</v>
      </c>
      <c r="K25" s="218">
        <f>K29+K31</f>
        <v>52138.13</v>
      </c>
      <c r="L25" s="105" t="e">
        <f>#REF!+E25+F25+G25+H25+J25</f>
        <v>#REF!</v>
      </c>
      <c r="M25" s="45"/>
      <c r="N25" s="256">
        <f>E25+F25+G25+H25+J25+K25+D25</f>
        <v>2875064.43</v>
      </c>
      <c r="X25" s="45">
        <f t="shared" ref="X25:X31" si="0">D25+E25+F25+G25+H25+J25+K25</f>
        <v>2875064.43</v>
      </c>
    </row>
    <row r="26" spans="1:25" ht="35.25" customHeight="1">
      <c r="A26" s="596"/>
      <c r="B26" s="534"/>
      <c r="C26" s="270" t="s">
        <v>155</v>
      </c>
      <c r="D26" s="391">
        <f>D25</f>
        <v>382876.33</v>
      </c>
      <c r="E26" s="391">
        <f t="shared" ref="E26:G26" si="1">E25</f>
        <v>654500.98</v>
      </c>
      <c r="F26" s="391">
        <f t="shared" si="1"/>
        <v>587391.35</v>
      </c>
      <c r="G26" s="391">
        <f t="shared" si="1"/>
        <v>409500.93000000005</v>
      </c>
      <c r="H26" s="544">
        <v>0</v>
      </c>
      <c r="I26" s="392"/>
      <c r="J26" s="392">
        <v>0</v>
      </c>
      <c r="K26" s="392">
        <v>0</v>
      </c>
      <c r="L26" s="105"/>
      <c r="M26" s="45"/>
      <c r="N26" s="256">
        <f>E26+F26+G26+H26+J26+K26+D26</f>
        <v>2034269.5900000003</v>
      </c>
      <c r="X26" s="45">
        <f t="shared" si="0"/>
        <v>2034269.5900000003</v>
      </c>
    </row>
    <row r="27" spans="1:25" ht="42" customHeight="1">
      <c r="A27" s="596"/>
      <c r="B27" s="534"/>
      <c r="C27" s="270" t="s">
        <v>156</v>
      </c>
      <c r="D27" s="392">
        <v>0</v>
      </c>
      <c r="E27" s="392">
        <v>0</v>
      </c>
      <c r="F27" s="392">
        <v>0</v>
      </c>
      <c r="G27" s="392">
        <v>0</v>
      </c>
      <c r="H27" s="545">
        <f>H25</f>
        <v>675453.53</v>
      </c>
      <c r="I27" s="391"/>
      <c r="J27" s="391">
        <f t="shared" ref="J27:K27" si="2">J25</f>
        <v>113203.18000000001</v>
      </c>
      <c r="K27" s="391">
        <f t="shared" si="2"/>
        <v>52138.13</v>
      </c>
      <c r="L27" s="105"/>
      <c r="M27" s="45"/>
      <c r="N27" s="256">
        <f>E27+F27+G27+H27+J27+K27+D27</f>
        <v>840794.84000000008</v>
      </c>
      <c r="X27" s="45">
        <f t="shared" si="0"/>
        <v>840794.84000000008</v>
      </c>
      <c r="Y27" s="45"/>
    </row>
    <row r="28" spans="1:25" ht="12.6" customHeight="1">
      <c r="A28" s="596"/>
      <c r="B28" s="534"/>
      <c r="C28" s="6" t="s">
        <v>9</v>
      </c>
      <c r="D28" s="243">
        <v>0</v>
      </c>
      <c r="E28" s="1">
        <v>0</v>
      </c>
      <c r="F28" s="1">
        <v>0</v>
      </c>
      <c r="G28" s="1">
        <v>0</v>
      </c>
      <c r="H28" s="546">
        <v>0</v>
      </c>
      <c r="I28" s="535">
        <v>0</v>
      </c>
      <c r="J28" s="535"/>
      <c r="K28" s="194">
        <v>0</v>
      </c>
      <c r="L28" s="106"/>
      <c r="M28" s="45"/>
      <c r="N28" s="45">
        <f t="shared" ref="N28:N118" si="3">E28+F28+G28+H28+J28+K28</f>
        <v>0</v>
      </c>
      <c r="X28" s="45">
        <f t="shared" si="0"/>
        <v>0</v>
      </c>
    </row>
    <row r="29" spans="1:25" ht="22.5">
      <c r="A29" s="596"/>
      <c r="B29" s="534"/>
      <c r="C29" s="6" t="s">
        <v>10</v>
      </c>
      <c r="D29" s="247">
        <f>D30</f>
        <v>309814.96000000002</v>
      </c>
      <c r="E29" s="43">
        <f>E30</f>
        <v>554977.39</v>
      </c>
      <c r="F29" s="43">
        <f t="shared" ref="F29:K29" si="4">F30</f>
        <v>495688.04</v>
      </c>
      <c r="G29" s="168">
        <f t="shared" si="4"/>
        <v>335363.64</v>
      </c>
      <c r="H29" s="451">
        <f t="shared" si="4"/>
        <v>567347.13</v>
      </c>
      <c r="I29" s="141">
        <f t="shared" si="4"/>
        <v>0</v>
      </c>
      <c r="J29" s="449">
        <f t="shared" si="4"/>
        <v>54351.28</v>
      </c>
      <c r="K29" s="141">
        <f t="shared" si="4"/>
        <v>0</v>
      </c>
      <c r="L29" s="105" t="e">
        <f>#REF!+E29+F29+G29+H29+J29</f>
        <v>#REF!</v>
      </c>
      <c r="M29" s="45"/>
      <c r="N29" s="45">
        <f>E29+F29+G29+H29+J29+K29+D29</f>
        <v>2317542.44</v>
      </c>
      <c r="X29" s="45">
        <f t="shared" si="0"/>
        <v>2317542.44</v>
      </c>
    </row>
    <row r="30" spans="1:25" ht="55.5" customHeight="1">
      <c r="A30" s="596"/>
      <c r="B30" s="534"/>
      <c r="C30" s="261" t="s">
        <v>147</v>
      </c>
      <c r="D30" s="247">
        <f t="shared" ref="D30:K30" si="5">D58+D208</f>
        <v>309814.96000000002</v>
      </c>
      <c r="E30" s="43">
        <f t="shared" si="5"/>
        <v>554977.39</v>
      </c>
      <c r="F30" s="43">
        <f t="shared" si="5"/>
        <v>495688.04</v>
      </c>
      <c r="G30" s="168">
        <f t="shared" si="5"/>
        <v>335363.64</v>
      </c>
      <c r="H30" s="451">
        <f t="shared" si="5"/>
        <v>567347.13</v>
      </c>
      <c r="I30" s="141">
        <f t="shared" si="5"/>
        <v>0</v>
      </c>
      <c r="J30" s="449">
        <f t="shared" si="5"/>
        <v>54351.28</v>
      </c>
      <c r="K30" s="141">
        <f t="shared" si="5"/>
        <v>0</v>
      </c>
      <c r="L30" s="105" t="e">
        <f>#REF!+E30+F30+G30+H30+J30</f>
        <v>#REF!</v>
      </c>
      <c r="M30" s="45"/>
      <c r="N30" s="45">
        <f t="shared" si="3"/>
        <v>2007727.4799999997</v>
      </c>
      <c r="X30" s="45">
        <f t="shared" si="0"/>
        <v>2317542.44</v>
      </c>
    </row>
    <row r="31" spans="1:25" ht="14.45" customHeight="1">
      <c r="A31" s="596"/>
      <c r="B31" s="534"/>
      <c r="C31" s="6" t="s">
        <v>12</v>
      </c>
      <c r="D31" s="53">
        <f>D34</f>
        <v>73061.37</v>
      </c>
      <c r="E31" s="53">
        <f>E34</f>
        <v>99523.590000000011</v>
      </c>
      <c r="F31" s="53">
        <f>F34+F38</f>
        <v>91703.31</v>
      </c>
      <c r="G31" s="53">
        <f t="shared" ref="G31:K31" si="6">G34+G38</f>
        <v>74137.290000000008</v>
      </c>
      <c r="H31" s="547">
        <f t="shared" si="6"/>
        <v>108106.40000000001</v>
      </c>
      <c r="I31" s="53">
        <f t="shared" si="6"/>
        <v>54842.619999999995</v>
      </c>
      <c r="J31" s="53">
        <f t="shared" si="6"/>
        <v>58851.900000000009</v>
      </c>
      <c r="K31" s="53">
        <f t="shared" si="6"/>
        <v>52138.13</v>
      </c>
      <c r="L31" s="105" t="e">
        <f>#REF!+E31+F31+G31+H31+J31</f>
        <v>#REF!</v>
      </c>
      <c r="M31" s="45"/>
      <c r="N31" s="45">
        <f>E31+F31+G31+H31+J31+K31+D31</f>
        <v>557521.99000000011</v>
      </c>
      <c r="X31" s="45">
        <f t="shared" si="0"/>
        <v>557521.99000000011</v>
      </c>
    </row>
    <row r="32" spans="1:25" ht="14.45" customHeight="1">
      <c r="A32" s="596"/>
      <c r="B32" s="534"/>
      <c r="C32" s="280" t="s">
        <v>151</v>
      </c>
      <c r="D32" s="53">
        <f>D31</f>
        <v>73061.37</v>
      </c>
      <c r="E32" s="53">
        <f t="shared" ref="E32:G32" si="7">E31</f>
        <v>99523.590000000011</v>
      </c>
      <c r="F32" s="53">
        <f t="shared" si="7"/>
        <v>91703.31</v>
      </c>
      <c r="G32" s="53">
        <f t="shared" si="7"/>
        <v>74137.290000000008</v>
      </c>
      <c r="H32" s="548">
        <v>0</v>
      </c>
      <c r="I32" s="298"/>
      <c r="J32" s="298">
        <v>0</v>
      </c>
      <c r="K32" s="298">
        <v>0</v>
      </c>
      <c r="L32" s="105"/>
      <c r="M32" s="45"/>
      <c r="N32" s="45">
        <f t="shared" ref="N32:N33" si="8">E32+F32+G32+H32+J32+K32+D32</f>
        <v>338425.56000000006</v>
      </c>
      <c r="X32" s="45">
        <f t="shared" ref="X32:X52" si="9">D32+E32+F32+G32+H32+J32+K32</f>
        <v>338425.56000000006</v>
      </c>
    </row>
    <row r="33" spans="1:24" ht="14.45" customHeight="1">
      <c r="A33" s="596"/>
      <c r="B33" s="534"/>
      <c r="C33" s="280" t="s">
        <v>152</v>
      </c>
      <c r="D33" s="298">
        <v>0</v>
      </c>
      <c r="E33" s="298">
        <v>0</v>
      </c>
      <c r="F33" s="298">
        <v>0</v>
      </c>
      <c r="G33" s="298">
        <v>0</v>
      </c>
      <c r="H33" s="547">
        <f>H31</f>
        <v>108106.40000000001</v>
      </c>
      <c r="I33" s="53"/>
      <c r="J33" s="53">
        <f t="shared" ref="J33:K33" si="10">J31</f>
        <v>58851.900000000009</v>
      </c>
      <c r="K33" s="53">
        <f t="shared" si="10"/>
        <v>52138.13</v>
      </c>
      <c r="L33" s="105"/>
      <c r="M33" s="45"/>
      <c r="N33" s="45">
        <f t="shared" si="8"/>
        <v>219096.43000000002</v>
      </c>
      <c r="X33" s="45">
        <f t="shared" si="9"/>
        <v>219096.43000000002</v>
      </c>
    </row>
    <row r="34" spans="1:24" ht="52.5" customHeight="1">
      <c r="A34" s="596"/>
      <c r="B34" s="534"/>
      <c r="C34" s="261" t="s">
        <v>147</v>
      </c>
      <c r="D34" s="240">
        <f>D60+D210+D475</f>
        <v>73061.37</v>
      </c>
      <c r="E34" s="50">
        <f>E60+E210+E475</f>
        <v>99523.590000000011</v>
      </c>
      <c r="F34" s="50">
        <f>F60+F210+F494</f>
        <v>90503.31</v>
      </c>
      <c r="G34" s="50">
        <f>G210+G475+G60</f>
        <v>73589.840000000011</v>
      </c>
      <c r="H34" s="549">
        <f>H59+H209+H491</f>
        <v>107547.25000000001</v>
      </c>
      <c r="I34" s="50">
        <f>I59+I209+I491</f>
        <v>54842.619999999995</v>
      </c>
      <c r="J34" s="208">
        <f>J59+J209+J491</f>
        <v>58292.750000000007</v>
      </c>
      <c r="K34" s="208">
        <f>K59+K209+K491</f>
        <v>51578.979999999996</v>
      </c>
      <c r="L34" s="105" t="e">
        <f>#REF!+E34+F34+G34+H34+J34</f>
        <v>#REF!</v>
      </c>
      <c r="M34" s="45"/>
      <c r="N34" s="45">
        <f t="shared" si="3"/>
        <v>481035.72000000003</v>
      </c>
      <c r="X34" s="45">
        <f t="shared" si="9"/>
        <v>554097.09000000008</v>
      </c>
    </row>
    <row r="35" spans="1:24" ht="18" customHeight="1">
      <c r="A35" s="597"/>
      <c r="B35" s="271"/>
      <c r="C35" s="270" t="s">
        <v>151</v>
      </c>
      <c r="D35" s="268">
        <f>D34</f>
        <v>73061.37</v>
      </c>
      <c r="E35" s="268">
        <f>E61+0</f>
        <v>973.7</v>
      </c>
      <c r="F35" s="268">
        <f t="shared" ref="F35" si="11">F34</f>
        <v>90503.31</v>
      </c>
      <c r="G35" s="268">
        <f t="shared" ref="G35" si="12">G34</f>
        <v>73589.840000000011</v>
      </c>
      <c r="H35" s="550">
        <v>0</v>
      </c>
      <c r="I35" s="141"/>
      <c r="J35" s="141">
        <v>0</v>
      </c>
      <c r="K35" s="141">
        <v>0</v>
      </c>
      <c r="L35" s="105"/>
      <c r="M35" s="45"/>
      <c r="N35" s="45"/>
      <c r="X35" s="45">
        <f t="shared" si="9"/>
        <v>238128.22000000003</v>
      </c>
    </row>
    <row r="36" spans="1:24" ht="16.5" customHeight="1">
      <c r="A36" s="597"/>
      <c r="B36" s="271"/>
      <c r="C36" s="270" t="s">
        <v>152</v>
      </c>
      <c r="D36" s="141">
        <v>0</v>
      </c>
      <c r="E36" s="141">
        <v>0</v>
      </c>
      <c r="F36" s="141">
        <v>0</v>
      </c>
      <c r="G36" s="141">
        <v>0</v>
      </c>
      <c r="H36" s="451">
        <f>H34</f>
        <v>107547.25000000001</v>
      </c>
      <c r="I36" s="141"/>
      <c r="J36" s="283">
        <f>J34</f>
        <v>58292.750000000007</v>
      </c>
      <c r="K36" s="431">
        <f t="shared" ref="K36" si="13">K34</f>
        <v>51578.979999999996</v>
      </c>
      <c r="L36" s="105"/>
      <c r="M36" s="45"/>
      <c r="N36" s="45"/>
      <c r="X36" s="45">
        <f t="shared" si="9"/>
        <v>217418.98000000004</v>
      </c>
    </row>
    <row r="37" spans="1:24" ht="21.95" customHeight="1">
      <c r="A37" s="598"/>
      <c r="B37" s="87"/>
      <c r="C37" s="6" t="s">
        <v>13</v>
      </c>
      <c r="D37" s="246">
        <f>D213</f>
        <v>6829.49</v>
      </c>
      <c r="E37" s="2">
        <f>E213</f>
        <v>7164.45</v>
      </c>
      <c r="F37" s="49">
        <f t="shared" ref="F37:K37" si="14">F213</f>
        <v>8104.9</v>
      </c>
      <c r="G37" s="49">
        <f t="shared" si="14"/>
        <v>9934.27</v>
      </c>
      <c r="H37" s="551">
        <f t="shared" si="14"/>
        <v>12121.59</v>
      </c>
      <c r="I37" s="49">
        <f t="shared" si="14"/>
        <v>9321.8700000000008</v>
      </c>
      <c r="J37" s="209">
        <f t="shared" si="14"/>
        <v>11990.76</v>
      </c>
      <c r="K37" s="415">
        <f t="shared" si="14"/>
        <v>14020.96</v>
      </c>
      <c r="L37" s="432" t="e">
        <f>#REF!+E37+F37+G37+H37+J37</f>
        <v>#REF!</v>
      </c>
      <c r="M37" s="45"/>
      <c r="N37" s="45">
        <f t="shared" si="3"/>
        <v>63336.93</v>
      </c>
      <c r="X37" s="45">
        <f>D37+E37+F37+G37+H37+J37+K37</f>
        <v>70166.42</v>
      </c>
    </row>
    <row r="38" spans="1:24" ht="48.75" customHeight="1">
      <c r="A38" s="598"/>
      <c r="B38" s="87"/>
      <c r="C38" s="262" t="s">
        <v>148</v>
      </c>
      <c r="D38" s="141">
        <v>0</v>
      </c>
      <c r="E38" s="141">
        <v>0</v>
      </c>
      <c r="F38" s="96">
        <f>F478</f>
        <v>1200</v>
      </c>
      <c r="G38" s="96">
        <f t="shared" ref="G38:J38" si="15">G478</f>
        <v>547.45000000000005</v>
      </c>
      <c r="H38" s="451">
        <f t="shared" si="15"/>
        <v>559.15</v>
      </c>
      <c r="I38" s="269">
        <f t="shared" si="15"/>
        <v>0</v>
      </c>
      <c r="J38" s="269">
        <f t="shared" si="15"/>
        <v>559.15</v>
      </c>
      <c r="K38" s="417">
        <f t="shared" ref="K38:L38" si="16">K478</f>
        <v>559.15</v>
      </c>
      <c r="L38" s="416">
        <f t="shared" si="16"/>
        <v>0</v>
      </c>
      <c r="M38" s="45"/>
      <c r="N38" s="45">
        <f t="shared" si="3"/>
        <v>3424.9</v>
      </c>
      <c r="X38" s="45">
        <f t="shared" si="9"/>
        <v>3424.9</v>
      </c>
    </row>
    <row r="39" spans="1:24" ht="20.25" customHeight="1">
      <c r="A39" s="598"/>
      <c r="B39" s="87"/>
      <c r="C39" s="270" t="s">
        <v>151</v>
      </c>
      <c r="D39" s="141">
        <f>D38</f>
        <v>0</v>
      </c>
      <c r="E39" s="141">
        <f t="shared" ref="E39:G39" si="17">E38</f>
        <v>0</v>
      </c>
      <c r="F39" s="268">
        <f t="shared" si="17"/>
        <v>1200</v>
      </c>
      <c r="G39" s="268">
        <f t="shared" si="17"/>
        <v>547.45000000000005</v>
      </c>
      <c r="H39" s="550">
        <v>0</v>
      </c>
      <c r="I39" s="286"/>
      <c r="J39" s="287">
        <v>0</v>
      </c>
      <c r="K39" s="286">
        <v>0</v>
      </c>
      <c r="L39" s="416"/>
      <c r="M39" s="45"/>
      <c r="N39" s="45"/>
      <c r="X39" s="45">
        <f t="shared" si="9"/>
        <v>1747.45</v>
      </c>
    </row>
    <row r="40" spans="1:24" ht="18" customHeight="1">
      <c r="A40" s="598"/>
      <c r="B40" s="87"/>
      <c r="C40" s="270" t="s">
        <v>152</v>
      </c>
      <c r="D40" s="141">
        <v>0</v>
      </c>
      <c r="E40" s="141">
        <v>0</v>
      </c>
      <c r="F40" s="141">
        <v>0</v>
      </c>
      <c r="G40" s="141">
        <v>0</v>
      </c>
      <c r="H40" s="451">
        <f>H38</f>
        <v>559.15</v>
      </c>
      <c r="I40" s="269"/>
      <c r="J40" s="269">
        <f t="shared" ref="J40:K40" si="18">J38</f>
        <v>559.15</v>
      </c>
      <c r="K40" s="417">
        <f t="shared" si="18"/>
        <v>559.15</v>
      </c>
      <c r="L40" s="416"/>
      <c r="M40" s="45"/>
      <c r="N40" s="45"/>
      <c r="X40" s="45">
        <f t="shared" si="9"/>
        <v>1677.4499999999998</v>
      </c>
    </row>
    <row r="41" spans="1:24" ht="14.25" customHeight="1">
      <c r="A41" s="599"/>
      <c r="B41" s="16"/>
      <c r="C41" s="6" t="s">
        <v>14</v>
      </c>
      <c r="D41" s="238">
        <v>0</v>
      </c>
      <c r="E41" s="238">
        <v>0</v>
      </c>
      <c r="F41" s="238">
        <v>0</v>
      </c>
      <c r="G41" s="238">
        <v>0</v>
      </c>
      <c r="H41" s="552">
        <v>0</v>
      </c>
      <c r="I41" s="454">
        <v>0</v>
      </c>
      <c r="J41" s="465"/>
      <c r="K41" s="454">
        <v>0</v>
      </c>
      <c r="L41" s="454"/>
      <c r="M41" s="45"/>
      <c r="N41" s="45">
        <f t="shared" si="3"/>
        <v>0</v>
      </c>
      <c r="X41" s="45">
        <f t="shared" si="9"/>
        <v>0</v>
      </c>
    </row>
    <row r="42" spans="1:24" ht="21.95" customHeight="1">
      <c r="A42" s="599"/>
      <c r="B42" s="16"/>
      <c r="C42" s="6" t="s">
        <v>15</v>
      </c>
      <c r="D42" s="238">
        <v>0</v>
      </c>
      <c r="E42" s="238">
        <v>0</v>
      </c>
      <c r="F42" s="238">
        <v>0</v>
      </c>
      <c r="G42" s="238">
        <v>0</v>
      </c>
      <c r="H42" s="552">
        <v>0</v>
      </c>
      <c r="I42" s="454">
        <v>0</v>
      </c>
      <c r="J42" s="465"/>
      <c r="K42" s="454">
        <v>0</v>
      </c>
      <c r="L42" s="454"/>
      <c r="M42" s="45"/>
      <c r="N42" s="45">
        <f t="shared" si="3"/>
        <v>0</v>
      </c>
      <c r="X42" s="45">
        <f t="shared" si="9"/>
        <v>0</v>
      </c>
    </row>
    <row r="43" spans="1:24" ht="13.5" customHeight="1">
      <c r="A43" s="599"/>
      <c r="B43" s="16"/>
      <c r="C43" s="6" t="s">
        <v>16</v>
      </c>
      <c r="D43" s="238">
        <v>0</v>
      </c>
      <c r="E43" s="238">
        <v>0</v>
      </c>
      <c r="F43" s="238">
        <v>0</v>
      </c>
      <c r="G43" s="238">
        <v>0</v>
      </c>
      <c r="H43" s="552">
        <v>0</v>
      </c>
      <c r="I43" s="454">
        <v>0</v>
      </c>
      <c r="J43" s="465"/>
      <c r="K43" s="454">
        <v>0</v>
      </c>
      <c r="L43" s="454"/>
      <c r="M43" s="45"/>
      <c r="N43" s="45">
        <f t="shared" si="3"/>
        <v>0</v>
      </c>
      <c r="X43" s="45">
        <f t="shared" si="9"/>
        <v>0</v>
      </c>
    </row>
    <row r="44" spans="1:24" ht="15.75">
      <c r="A44" s="600"/>
      <c r="B44" s="28"/>
      <c r="C44" s="6" t="s">
        <v>17</v>
      </c>
      <c r="D44" s="238">
        <v>0</v>
      </c>
      <c r="E44" s="238">
        <v>0</v>
      </c>
      <c r="F44" s="238">
        <v>0</v>
      </c>
      <c r="G44" s="238">
        <v>0</v>
      </c>
      <c r="H44" s="552">
        <v>0</v>
      </c>
      <c r="I44" s="454">
        <v>0</v>
      </c>
      <c r="J44" s="465"/>
      <c r="K44" s="454">
        <v>0</v>
      </c>
      <c r="L44" s="454"/>
      <c r="M44" s="45"/>
      <c r="N44" s="45">
        <f t="shared" si="3"/>
        <v>0</v>
      </c>
      <c r="X44" s="45">
        <f t="shared" si="9"/>
        <v>0</v>
      </c>
    </row>
    <row r="45" spans="1:24" ht="40.5" customHeight="1">
      <c r="A45" s="591" t="s">
        <v>18</v>
      </c>
      <c r="B45" s="17" t="s">
        <v>132</v>
      </c>
      <c r="C45" s="482" t="s">
        <v>19</v>
      </c>
      <c r="D45" s="485">
        <f>D51+D49</f>
        <v>64622.25</v>
      </c>
      <c r="E45" s="486">
        <f>E59+E56</f>
        <v>98182.3</v>
      </c>
      <c r="F45" s="487">
        <f t="shared" ref="F45:K45" si="19">F56+F59</f>
        <v>10058.790000000001</v>
      </c>
      <c r="G45" s="485">
        <f t="shared" si="19"/>
        <v>204307.5</v>
      </c>
      <c r="H45" s="553">
        <f t="shared" si="19"/>
        <v>160678.69999999998</v>
      </c>
      <c r="I45" s="485">
        <f t="shared" si="19"/>
        <v>0</v>
      </c>
      <c r="J45" s="496">
        <f t="shared" si="19"/>
        <v>0</v>
      </c>
      <c r="K45" s="497">
        <f t="shared" si="19"/>
        <v>0</v>
      </c>
      <c r="L45" s="411"/>
      <c r="M45" s="45"/>
      <c r="N45" s="256">
        <f>E45+F45+G45+H45+J45+K45+D45</f>
        <v>537849.53999999992</v>
      </c>
      <c r="X45" s="45">
        <f>D45+E45+F45+G45+H45+J45+K45</f>
        <v>537849.53999999992</v>
      </c>
    </row>
    <row r="46" spans="1:24" ht="24" customHeight="1">
      <c r="A46" s="591"/>
      <c r="B46" s="144"/>
      <c r="C46" s="493"/>
      <c r="D46" s="485"/>
      <c r="E46" s="486"/>
      <c r="F46" s="487"/>
      <c r="G46" s="485"/>
      <c r="H46" s="553"/>
      <c r="I46" s="485"/>
      <c r="J46" s="496"/>
      <c r="K46" s="496"/>
      <c r="L46" s="411" t="e">
        <f>#REF!+E45+F45+G45+H45+I45</f>
        <v>#REF!</v>
      </c>
      <c r="M46" s="45"/>
      <c r="N46" s="45">
        <f>D45+E45+F45+G45+H45</f>
        <v>537849.53999999992</v>
      </c>
      <c r="X46" s="45">
        <f t="shared" si="9"/>
        <v>0</v>
      </c>
    </row>
    <row r="47" spans="1:24" ht="15.75" hidden="1" customHeight="1">
      <c r="A47" s="591"/>
      <c r="B47" s="16"/>
      <c r="C47" s="493"/>
      <c r="D47" s="241">
        <v>0</v>
      </c>
      <c r="E47" s="485"/>
      <c r="F47" s="487"/>
      <c r="G47" s="485"/>
      <c r="H47" s="553"/>
      <c r="I47" s="485"/>
      <c r="J47" s="496"/>
      <c r="K47" s="496"/>
      <c r="L47" s="411" t="e">
        <f>#REF!+E47+F47+G47+H47+J47</f>
        <v>#REF!</v>
      </c>
      <c r="M47" s="45"/>
      <c r="N47" s="45">
        <f t="shared" si="3"/>
        <v>0</v>
      </c>
      <c r="X47" s="45">
        <f t="shared" si="9"/>
        <v>0</v>
      </c>
    </row>
    <row r="48" spans="1:24" ht="15.75" hidden="1" customHeight="1">
      <c r="A48" s="591"/>
      <c r="B48" s="16"/>
      <c r="C48" s="493"/>
      <c r="D48" s="244"/>
      <c r="E48" s="485"/>
      <c r="F48" s="487"/>
      <c r="G48" s="485"/>
      <c r="H48" s="553"/>
      <c r="I48" s="485"/>
      <c r="J48" s="496"/>
      <c r="K48" s="496"/>
      <c r="L48" s="411" t="e">
        <f>#REF!+E48+F48+G48+H48+J48</f>
        <v>#REF!</v>
      </c>
      <c r="M48" s="45"/>
      <c r="N48" s="45">
        <f t="shared" si="3"/>
        <v>0</v>
      </c>
      <c r="X48" s="45">
        <f t="shared" si="9"/>
        <v>0</v>
      </c>
    </row>
    <row r="49" spans="1:24" ht="15.75" hidden="1" customHeight="1">
      <c r="A49" s="591"/>
      <c r="B49" s="16"/>
      <c r="C49" s="493"/>
      <c r="D49" s="259">
        <v>63306.42</v>
      </c>
      <c r="E49" s="485"/>
      <c r="F49" s="487"/>
      <c r="G49" s="485"/>
      <c r="H49" s="553"/>
      <c r="I49" s="485"/>
      <c r="J49" s="496"/>
      <c r="K49" s="496"/>
      <c r="L49" s="411" t="e">
        <f>#REF!+E49+F49+G49+H49+J49</f>
        <v>#REF!</v>
      </c>
      <c r="M49" s="45"/>
      <c r="N49" s="45">
        <f t="shared" si="3"/>
        <v>0</v>
      </c>
      <c r="X49" s="45">
        <f t="shared" si="9"/>
        <v>63306.42</v>
      </c>
    </row>
    <row r="50" spans="1:24" ht="15.75" hidden="1" customHeight="1">
      <c r="A50" s="591"/>
      <c r="B50" s="16"/>
      <c r="C50" s="493"/>
      <c r="D50" s="257">
        <v>63306.42</v>
      </c>
      <c r="E50" s="485"/>
      <c r="F50" s="487"/>
      <c r="G50" s="485"/>
      <c r="H50" s="553"/>
      <c r="I50" s="485"/>
      <c r="J50" s="496"/>
      <c r="K50" s="496"/>
      <c r="L50" s="411" t="e">
        <f>#REF!+E50+F50+G50+H50+J50</f>
        <v>#REF!</v>
      </c>
      <c r="M50" s="45"/>
      <c r="N50" s="45">
        <f t="shared" si="3"/>
        <v>0</v>
      </c>
      <c r="X50" s="45">
        <f t="shared" si="9"/>
        <v>63306.42</v>
      </c>
    </row>
    <row r="51" spans="1:24" ht="15.75" hidden="1" customHeight="1">
      <c r="A51" s="591"/>
      <c r="B51" s="16"/>
      <c r="C51" s="493"/>
      <c r="D51" s="258">
        <f>D52</f>
        <v>1315.83</v>
      </c>
      <c r="E51" s="485"/>
      <c r="F51" s="487"/>
      <c r="G51" s="485"/>
      <c r="H51" s="553"/>
      <c r="I51" s="485"/>
      <c r="J51" s="496"/>
      <c r="K51" s="496"/>
      <c r="L51" s="411" t="e">
        <f>#REF!+E51+F51+G51+H51+J51</f>
        <v>#REF!</v>
      </c>
      <c r="M51" s="45"/>
      <c r="N51" s="45">
        <f t="shared" si="3"/>
        <v>0</v>
      </c>
      <c r="X51" s="45">
        <f t="shared" si="9"/>
        <v>1315.83</v>
      </c>
    </row>
    <row r="52" spans="1:24" ht="15.75" hidden="1" customHeight="1">
      <c r="A52" s="591"/>
      <c r="B52" s="16"/>
      <c r="C52" s="483"/>
      <c r="D52" s="257">
        <v>1315.83</v>
      </c>
      <c r="E52" s="485"/>
      <c r="F52" s="487"/>
      <c r="G52" s="485"/>
      <c r="H52" s="553"/>
      <c r="I52" s="485"/>
      <c r="J52" s="496"/>
      <c r="K52" s="496"/>
      <c r="L52" s="411" t="e">
        <f>#REF!+E52+F52+G52+H52+J52</f>
        <v>#REF!</v>
      </c>
      <c r="M52" s="45"/>
      <c r="N52" s="45">
        <f t="shared" si="3"/>
        <v>0</v>
      </c>
      <c r="X52" s="45">
        <f t="shared" si="9"/>
        <v>1315.83</v>
      </c>
    </row>
    <row r="53" spans="1:24" ht="19.5" customHeight="1">
      <c r="A53" s="591"/>
      <c r="B53" s="16"/>
      <c r="C53" s="280" t="s">
        <v>151</v>
      </c>
      <c r="D53" s="300">
        <f>D45</f>
        <v>64622.25</v>
      </c>
      <c r="E53" s="300">
        <f t="shared" ref="E53:G53" si="20">E45</f>
        <v>98182.3</v>
      </c>
      <c r="F53" s="300">
        <f t="shared" si="20"/>
        <v>10058.790000000001</v>
      </c>
      <c r="G53" s="300">
        <f t="shared" si="20"/>
        <v>204307.5</v>
      </c>
      <c r="H53" s="554">
        <v>0</v>
      </c>
      <c r="I53" s="476">
        <v>0</v>
      </c>
      <c r="J53" s="476"/>
      <c r="K53" s="408">
        <v>0</v>
      </c>
      <c r="L53" s="411" t="e">
        <f>#REF!+E53+F53+G53+H53+J53</f>
        <v>#REF!</v>
      </c>
      <c r="M53" s="45"/>
      <c r="N53" s="45">
        <f>E53+F53+G53+H53+J53+K53+D53</f>
        <v>377170.83999999997</v>
      </c>
      <c r="X53" s="45">
        <f>D53+E53+F53+G53+H53+J53+K53</f>
        <v>377170.83999999997</v>
      </c>
    </row>
    <row r="54" spans="1:24" ht="15.75" hidden="1" customHeight="1">
      <c r="A54" s="591"/>
      <c r="B54" s="16"/>
      <c r="C54" s="280" t="s">
        <v>152</v>
      </c>
      <c r="D54" s="244"/>
      <c r="E54" s="300">
        <f t="shared" ref="E54:G54" si="21">E46</f>
        <v>0</v>
      </c>
      <c r="F54" s="300">
        <f t="shared" si="21"/>
        <v>0</v>
      </c>
      <c r="G54" s="300">
        <f t="shared" si="21"/>
        <v>0</v>
      </c>
      <c r="H54" s="554"/>
      <c r="I54" s="476"/>
      <c r="J54" s="476"/>
      <c r="K54" s="388"/>
      <c r="L54" s="411" t="e">
        <f>#REF!+E54+F54+G54+H54+J54</f>
        <v>#REF!</v>
      </c>
      <c r="M54" s="45"/>
      <c r="N54" s="45">
        <f t="shared" si="3"/>
        <v>0</v>
      </c>
    </row>
    <row r="55" spans="1:24" ht="15.75" customHeight="1">
      <c r="A55" s="591"/>
      <c r="B55" s="41"/>
      <c r="C55" s="282" t="s">
        <v>152</v>
      </c>
      <c r="D55" s="258">
        <v>0</v>
      </c>
      <c r="E55" s="273">
        <v>0</v>
      </c>
      <c r="F55" s="273">
        <v>0</v>
      </c>
      <c r="G55" s="273">
        <v>0</v>
      </c>
      <c r="H55" s="549">
        <f>H45</f>
        <v>160678.69999999998</v>
      </c>
      <c r="I55" s="378"/>
      <c r="J55" s="378">
        <f t="shared" ref="J55:K55" si="22">J45</f>
        <v>0</v>
      </c>
      <c r="K55" s="408">
        <f t="shared" si="22"/>
        <v>0</v>
      </c>
      <c r="L55" s="411"/>
      <c r="M55" s="45"/>
      <c r="N55" s="45"/>
      <c r="X55" s="45">
        <f>H55+J55+K55</f>
        <v>160678.69999999998</v>
      </c>
    </row>
    <row r="56" spans="1:24" ht="14.1" customHeight="1">
      <c r="A56" s="591"/>
      <c r="B56" s="41"/>
      <c r="C56" s="42" t="s">
        <v>20</v>
      </c>
      <c r="D56" s="42"/>
      <c r="E56" s="453">
        <v>97208.6</v>
      </c>
      <c r="F56" s="454">
        <v>9974.7900000000009</v>
      </c>
      <c r="G56" s="453">
        <f>G58</f>
        <v>202264.43</v>
      </c>
      <c r="H56" s="555">
        <f>H58</f>
        <v>157284.31999999998</v>
      </c>
      <c r="I56" s="454">
        <v>0</v>
      </c>
      <c r="J56" s="465"/>
      <c r="K56" s="407"/>
      <c r="L56" s="411" t="e">
        <f>#REF!+E56+F56+G56+H56+J56</f>
        <v>#REF!</v>
      </c>
      <c r="M56" s="45"/>
      <c r="N56" s="45"/>
    </row>
    <row r="57" spans="1:24" ht="15.75">
      <c r="A57" s="591"/>
      <c r="B57" s="41"/>
      <c r="C57" s="55" t="s">
        <v>21</v>
      </c>
      <c r="D57" s="222">
        <v>63306.42</v>
      </c>
      <c r="E57" s="453"/>
      <c r="F57" s="454"/>
      <c r="G57" s="454"/>
      <c r="H57" s="555"/>
      <c r="I57" s="454"/>
      <c r="J57" s="465"/>
      <c r="K57" s="406">
        <v>0</v>
      </c>
      <c r="L57" s="412" t="e">
        <f>#REF!+E57+F57+G57+H57+J57</f>
        <v>#REF!</v>
      </c>
      <c r="M57" s="45"/>
      <c r="N57" s="45"/>
      <c r="P57" s="45"/>
      <c r="X57" s="45">
        <f>D57+E56+F56+G56+H56</f>
        <v>530038.55999999994</v>
      </c>
    </row>
    <row r="58" spans="1:24" ht="45" customHeight="1">
      <c r="A58" s="591"/>
      <c r="B58" s="13"/>
      <c r="C58" s="261" t="s">
        <v>147</v>
      </c>
      <c r="D58" s="259">
        <f>D76</f>
        <v>63306.42</v>
      </c>
      <c r="E58" s="50">
        <v>97208.6</v>
      </c>
      <c r="F58" s="4">
        <v>9974.7900000000009</v>
      </c>
      <c r="G58" s="162">
        <f>G76</f>
        <v>202264.43</v>
      </c>
      <c r="H58" s="549">
        <f>H76</f>
        <v>157284.31999999998</v>
      </c>
      <c r="I58" s="454">
        <v>0</v>
      </c>
      <c r="J58" s="454"/>
      <c r="K58" s="433">
        <v>0</v>
      </c>
      <c r="L58" s="105" t="e">
        <f>#REF!+E58+F58+G58+H58+J58</f>
        <v>#REF!</v>
      </c>
      <c r="M58" s="45"/>
      <c r="N58" s="45">
        <f>E58+F58+G58+H58+J58+K58+D58</f>
        <v>530038.56000000006</v>
      </c>
    </row>
    <row r="59" spans="1:24" ht="22.5">
      <c r="A59" s="591"/>
      <c r="B59" s="18"/>
      <c r="C59" s="6" t="s">
        <v>22</v>
      </c>
      <c r="D59" s="257">
        <f>D60</f>
        <v>1315.83</v>
      </c>
      <c r="E59" s="50">
        <f>E60</f>
        <v>973.7</v>
      </c>
      <c r="F59" s="145">
        <f>F60</f>
        <v>84</v>
      </c>
      <c r="G59" s="162">
        <f>G60</f>
        <v>2043.0700000000002</v>
      </c>
      <c r="H59" s="549">
        <f>H60</f>
        <v>3394.38</v>
      </c>
      <c r="I59" s="454">
        <v>0</v>
      </c>
      <c r="J59" s="454"/>
      <c r="K59" s="185">
        <v>0</v>
      </c>
      <c r="L59" s="105" t="e">
        <f>#REF!+E59+F59+G59+H59+J59</f>
        <v>#REF!</v>
      </c>
      <c r="M59" s="45"/>
      <c r="N59" s="45">
        <f>E59+F59+G59+H59+J59+K59+D59</f>
        <v>7810.9800000000005</v>
      </c>
      <c r="X59" s="45">
        <f>D59+E59+F59+G59+H59</f>
        <v>7810.9800000000005</v>
      </c>
    </row>
    <row r="60" spans="1:24" ht="45">
      <c r="A60" s="591"/>
      <c r="B60" s="18"/>
      <c r="C60" s="261" t="s">
        <v>147</v>
      </c>
      <c r="D60" s="257">
        <f>D80</f>
        <v>1315.83</v>
      </c>
      <c r="E60" s="50">
        <f>E80</f>
        <v>973.7</v>
      </c>
      <c r="F60" s="145">
        <v>84</v>
      </c>
      <c r="G60" s="162">
        <f>G77</f>
        <v>2043.0700000000002</v>
      </c>
      <c r="H60" s="549">
        <f>H80</f>
        <v>3394.38</v>
      </c>
      <c r="I60" s="465">
        <v>0</v>
      </c>
      <c r="J60" s="464"/>
      <c r="K60" s="206">
        <v>0</v>
      </c>
      <c r="L60" s="105" t="e">
        <f>#REF!+E60+F60+G60+H60+J60</f>
        <v>#REF!</v>
      </c>
      <c r="M60" s="45"/>
      <c r="N60" s="45">
        <f>E60+F60+G60+H60+J60+K60+D60</f>
        <v>7810.9800000000005</v>
      </c>
    </row>
    <row r="61" spans="1:24">
      <c r="A61" s="601"/>
      <c r="B61" s="18"/>
      <c r="C61" s="282" t="s">
        <v>151</v>
      </c>
      <c r="D61" s="257">
        <f>D60</f>
        <v>1315.83</v>
      </c>
      <c r="E61" s="300">
        <f t="shared" ref="E61:G61" si="23">E60</f>
        <v>973.7</v>
      </c>
      <c r="F61" s="300">
        <f t="shared" si="23"/>
        <v>84</v>
      </c>
      <c r="G61" s="257">
        <f t="shared" si="23"/>
        <v>2043.0700000000002</v>
      </c>
      <c r="H61" s="556">
        <v>0</v>
      </c>
      <c r="I61" s="278"/>
      <c r="J61" s="275">
        <v>0</v>
      </c>
      <c r="K61" s="273">
        <v>0</v>
      </c>
      <c r="L61" s="105"/>
      <c r="M61" s="45"/>
      <c r="N61" s="45">
        <f>D61+E61+F61+G61+H61+J61+K61</f>
        <v>4416.6000000000004</v>
      </c>
    </row>
    <row r="62" spans="1:24">
      <c r="A62" s="601"/>
      <c r="B62" s="18"/>
      <c r="C62" s="282" t="s">
        <v>152</v>
      </c>
      <c r="D62" s="277">
        <v>0</v>
      </c>
      <c r="E62" s="277">
        <v>0</v>
      </c>
      <c r="F62" s="277">
        <v>0</v>
      </c>
      <c r="G62" s="393">
        <v>0</v>
      </c>
      <c r="H62" s="549">
        <f>H60</f>
        <v>3394.38</v>
      </c>
      <c r="I62" s="278"/>
      <c r="J62" s="277">
        <f t="shared" ref="J62:K62" si="24">J60</f>
        <v>0</v>
      </c>
      <c r="K62" s="277">
        <f t="shared" si="24"/>
        <v>0</v>
      </c>
      <c r="L62" s="105"/>
      <c r="M62" s="45"/>
      <c r="N62" s="45">
        <f>D62+E62+F62+G62+H62+J62+K62</f>
        <v>3394.38</v>
      </c>
    </row>
    <row r="63" spans="1:24" ht="15.75">
      <c r="A63" s="601"/>
      <c r="B63" s="12"/>
      <c r="C63" s="6" t="s">
        <v>14</v>
      </c>
      <c r="D63" s="273">
        <v>0</v>
      </c>
      <c r="E63" s="4">
        <v>0</v>
      </c>
      <c r="F63" s="4">
        <v>0</v>
      </c>
      <c r="G63" s="4">
        <v>0</v>
      </c>
      <c r="H63" s="552">
        <v>0</v>
      </c>
      <c r="I63" s="454">
        <v>0</v>
      </c>
      <c r="J63" s="454"/>
      <c r="K63" s="185">
        <v>0</v>
      </c>
      <c r="L63" s="110"/>
      <c r="M63" s="45"/>
      <c r="N63" s="45">
        <f t="shared" si="3"/>
        <v>0</v>
      </c>
    </row>
    <row r="64" spans="1:24" ht="22.5">
      <c r="A64" s="601"/>
      <c r="B64" s="12"/>
      <c r="C64" s="6" t="s">
        <v>15</v>
      </c>
      <c r="D64" s="273">
        <v>0</v>
      </c>
      <c r="E64" s="4">
        <v>0</v>
      </c>
      <c r="F64" s="4">
        <v>0</v>
      </c>
      <c r="G64" s="4">
        <v>0</v>
      </c>
      <c r="H64" s="552">
        <v>0</v>
      </c>
      <c r="I64" s="454">
        <v>0</v>
      </c>
      <c r="J64" s="454"/>
      <c r="K64" s="185">
        <v>0</v>
      </c>
      <c r="L64" s="110"/>
      <c r="M64" s="45"/>
      <c r="N64" s="45">
        <f t="shared" si="3"/>
        <v>0</v>
      </c>
    </row>
    <row r="65" spans="1:14" ht="15.75">
      <c r="A65" s="601"/>
      <c r="B65" s="12"/>
      <c r="C65" s="6" t="s">
        <v>16</v>
      </c>
      <c r="D65" s="273">
        <v>0</v>
      </c>
      <c r="E65" s="4">
        <v>0</v>
      </c>
      <c r="F65" s="4">
        <v>0</v>
      </c>
      <c r="G65" s="4">
        <v>0</v>
      </c>
      <c r="H65" s="552">
        <v>0</v>
      </c>
      <c r="I65" s="454">
        <v>0</v>
      </c>
      <c r="J65" s="454"/>
      <c r="K65" s="185">
        <v>0</v>
      </c>
      <c r="L65" s="110"/>
      <c r="M65" s="45"/>
      <c r="N65" s="45">
        <f t="shared" si="3"/>
        <v>0</v>
      </c>
    </row>
    <row r="66" spans="1:14" ht="15.75">
      <c r="A66" s="602"/>
      <c r="B66" s="24"/>
      <c r="C66" s="6" t="s">
        <v>17</v>
      </c>
      <c r="D66" s="273">
        <v>0</v>
      </c>
      <c r="E66" s="4">
        <v>0</v>
      </c>
      <c r="F66" s="4">
        <v>0</v>
      </c>
      <c r="G66" s="4">
        <v>0</v>
      </c>
      <c r="H66" s="552">
        <v>0</v>
      </c>
      <c r="I66" s="454">
        <v>0</v>
      </c>
      <c r="J66" s="454"/>
      <c r="K66" s="198">
        <v>0</v>
      </c>
      <c r="L66" s="110"/>
      <c r="M66" s="45"/>
      <c r="N66" s="45">
        <f t="shared" si="3"/>
        <v>0</v>
      </c>
    </row>
    <row r="67" spans="1:14">
      <c r="A67" s="603" t="s">
        <v>88</v>
      </c>
      <c r="B67" s="38" t="s">
        <v>23</v>
      </c>
      <c r="C67" s="482" t="s">
        <v>19</v>
      </c>
      <c r="D67" s="453">
        <f>D77+D73</f>
        <v>64622.25</v>
      </c>
      <c r="E67" s="453">
        <f>E77+E72</f>
        <v>98182.3</v>
      </c>
      <c r="F67" s="454">
        <f>F72+F77</f>
        <v>10058.790000000001</v>
      </c>
      <c r="G67" s="453">
        <f>G77+G72</f>
        <v>204307.5</v>
      </c>
      <c r="H67" s="555">
        <f>H77+H72</f>
        <v>160678.69999999998</v>
      </c>
      <c r="I67" s="453">
        <f t="shared" ref="I67:K67" si="25">I77+I72</f>
        <v>0</v>
      </c>
      <c r="J67" s="476">
        <f t="shared" si="25"/>
        <v>0</v>
      </c>
      <c r="K67" s="476">
        <f t="shared" si="25"/>
        <v>0</v>
      </c>
      <c r="L67" s="108"/>
      <c r="M67" s="45"/>
      <c r="N67" s="45">
        <f t="shared" si="3"/>
        <v>473227.28999999992</v>
      </c>
    </row>
    <row r="68" spans="1:14" ht="61.5" customHeight="1">
      <c r="A68" s="604"/>
      <c r="B68" s="39" t="s">
        <v>24</v>
      </c>
      <c r="C68" s="483"/>
      <c r="D68" s="453"/>
      <c r="E68" s="453"/>
      <c r="F68" s="454"/>
      <c r="G68" s="453"/>
      <c r="H68" s="555"/>
      <c r="I68" s="453"/>
      <c r="J68" s="476"/>
      <c r="K68" s="476"/>
      <c r="L68" s="108"/>
      <c r="M68" s="45"/>
      <c r="N68" s="45">
        <f t="shared" si="3"/>
        <v>0</v>
      </c>
    </row>
    <row r="69" spans="1:14" ht="18" customHeight="1">
      <c r="A69" s="605"/>
      <c r="B69" s="39"/>
      <c r="C69" s="282" t="s">
        <v>151</v>
      </c>
      <c r="D69" s="272">
        <f>D67</f>
        <v>64622.25</v>
      </c>
      <c r="E69" s="272">
        <f t="shared" ref="E69:G69" si="26">E67</f>
        <v>98182.3</v>
      </c>
      <c r="F69" s="272">
        <f t="shared" si="26"/>
        <v>10058.790000000001</v>
      </c>
      <c r="G69" s="272">
        <f t="shared" si="26"/>
        <v>204307.5</v>
      </c>
      <c r="H69" s="552">
        <v>0</v>
      </c>
      <c r="I69" s="454">
        <v>0</v>
      </c>
      <c r="J69" s="454"/>
      <c r="K69" s="276">
        <v>0</v>
      </c>
      <c r="L69" s="108"/>
      <c r="M69" s="45"/>
      <c r="N69" s="45"/>
    </row>
    <row r="70" spans="1:14" ht="20.25" customHeight="1">
      <c r="A70" s="605"/>
      <c r="B70" s="39"/>
      <c r="C70" s="282" t="s">
        <v>152</v>
      </c>
      <c r="D70" s="273">
        <v>0</v>
      </c>
      <c r="E70" s="273">
        <v>0</v>
      </c>
      <c r="F70" s="273">
        <v>0</v>
      </c>
      <c r="G70" s="273">
        <v>0</v>
      </c>
      <c r="H70" s="549">
        <f>H67</f>
        <v>160678.69999999998</v>
      </c>
      <c r="I70" s="272"/>
      <c r="J70" s="277">
        <f t="shared" ref="J70:K70" si="27">J67</f>
        <v>0</v>
      </c>
      <c r="K70" s="277">
        <f t="shared" si="27"/>
        <v>0</v>
      </c>
      <c r="L70" s="108"/>
      <c r="M70" s="45"/>
      <c r="N70" s="45"/>
    </row>
    <row r="71" spans="1:14" ht="22.5">
      <c r="A71" s="599"/>
      <c r="B71" s="40"/>
      <c r="C71" s="6" t="s">
        <v>25</v>
      </c>
      <c r="D71" s="241">
        <v>0</v>
      </c>
      <c r="E71" s="241">
        <v>0</v>
      </c>
      <c r="F71" s="4">
        <v>0</v>
      </c>
      <c r="G71" s="126">
        <v>0</v>
      </c>
      <c r="H71" s="552">
        <v>0</v>
      </c>
      <c r="I71" s="454">
        <v>0</v>
      </c>
      <c r="J71" s="454"/>
      <c r="K71" s="202">
        <v>0</v>
      </c>
      <c r="L71" s="110"/>
      <c r="M71" s="45"/>
      <c r="N71" s="45">
        <f t="shared" si="3"/>
        <v>0</v>
      </c>
    </row>
    <row r="72" spans="1:14">
      <c r="A72" s="606"/>
      <c r="B72" s="479"/>
      <c r="C72" s="8" t="s">
        <v>20</v>
      </c>
      <c r="D72" s="244"/>
      <c r="E72" s="453">
        <v>97208.6</v>
      </c>
      <c r="F72" s="454">
        <v>9974.7900000000009</v>
      </c>
      <c r="G72" s="453">
        <f>G76</f>
        <v>202264.43</v>
      </c>
      <c r="H72" s="555">
        <f>H76</f>
        <v>157284.31999999998</v>
      </c>
      <c r="I72" s="454">
        <v>0</v>
      </c>
      <c r="J72" s="465"/>
      <c r="K72" s="198"/>
      <c r="L72" s="110"/>
      <c r="M72" s="45"/>
      <c r="N72" s="45">
        <f t="shared" si="3"/>
        <v>466732.14</v>
      </c>
    </row>
    <row r="73" spans="1:14">
      <c r="A73" s="606"/>
      <c r="B73" s="479"/>
      <c r="C73" s="9" t="s">
        <v>21</v>
      </c>
      <c r="D73" s="259">
        <v>63306.42</v>
      </c>
      <c r="E73" s="453"/>
      <c r="F73" s="454"/>
      <c r="G73" s="453"/>
      <c r="H73" s="555"/>
      <c r="I73" s="454"/>
      <c r="J73" s="465"/>
      <c r="K73" s="200">
        <v>0</v>
      </c>
      <c r="L73" s="110"/>
      <c r="M73" s="45"/>
      <c r="N73" s="45">
        <f t="shared" si="3"/>
        <v>0</v>
      </c>
    </row>
    <row r="74" spans="1:14" ht="15.75">
      <c r="A74" s="599"/>
      <c r="B74" s="279"/>
      <c r="C74" s="282" t="s">
        <v>151</v>
      </c>
      <c r="D74" s="259">
        <f>D73</f>
        <v>63306.42</v>
      </c>
      <c r="E74" s="299">
        <f>E72</f>
        <v>97208.6</v>
      </c>
      <c r="F74" s="259">
        <f>F72</f>
        <v>9974.7900000000009</v>
      </c>
      <c r="G74" s="299">
        <f>G72</f>
        <v>202264.43</v>
      </c>
      <c r="H74" s="552">
        <v>0</v>
      </c>
      <c r="I74" s="454">
        <v>0</v>
      </c>
      <c r="J74" s="454"/>
      <c r="K74" s="274">
        <v>0</v>
      </c>
      <c r="L74" s="110"/>
      <c r="M74" s="45"/>
      <c r="N74" s="45"/>
    </row>
    <row r="75" spans="1:14" ht="15.75">
      <c r="A75" s="599"/>
      <c r="B75" s="279"/>
      <c r="C75" s="282" t="s">
        <v>152</v>
      </c>
      <c r="D75" s="277">
        <v>0</v>
      </c>
      <c r="E75" s="277">
        <v>0</v>
      </c>
      <c r="F75" s="277">
        <v>0</v>
      </c>
      <c r="G75" s="277">
        <v>0</v>
      </c>
      <c r="H75" s="556">
        <v>0</v>
      </c>
      <c r="I75" s="277">
        <v>0</v>
      </c>
      <c r="J75" s="277">
        <f t="shared" ref="J75:K75" si="28">J72</f>
        <v>0</v>
      </c>
      <c r="K75" s="277">
        <f t="shared" si="28"/>
        <v>0</v>
      </c>
      <c r="L75" s="110"/>
      <c r="M75" s="45"/>
      <c r="N75" s="45"/>
    </row>
    <row r="76" spans="1:14" ht="45">
      <c r="A76" s="599"/>
      <c r="B76" s="40"/>
      <c r="C76" s="261" t="s">
        <v>147</v>
      </c>
      <c r="D76" s="257">
        <v>63306.42</v>
      </c>
      <c r="E76" s="50">
        <v>97208.6</v>
      </c>
      <c r="F76" s="32">
        <v>9974.7900000000009</v>
      </c>
      <c r="G76" s="162">
        <f>G108+G175+G162</f>
        <v>202264.43</v>
      </c>
      <c r="H76" s="549">
        <f>H108+H152</f>
        <v>157284.31999999998</v>
      </c>
      <c r="I76" s="465">
        <v>0</v>
      </c>
      <c r="J76" s="464"/>
      <c r="K76" s="200">
        <v>0</v>
      </c>
      <c r="L76" s="110"/>
      <c r="M76" s="45"/>
      <c r="N76" s="45">
        <f t="shared" si="3"/>
        <v>466732.14</v>
      </c>
    </row>
    <row r="77" spans="1:14" ht="22.5">
      <c r="A77" s="599"/>
      <c r="B77" s="40"/>
      <c r="C77" s="8" t="s">
        <v>22</v>
      </c>
      <c r="D77" s="258">
        <f>D80</f>
        <v>1315.83</v>
      </c>
      <c r="E77" s="31">
        <f>E80</f>
        <v>973.7</v>
      </c>
      <c r="F77" s="31">
        <f>F80</f>
        <v>84</v>
      </c>
      <c r="G77" s="163">
        <f>G80</f>
        <v>2043.0700000000002</v>
      </c>
      <c r="H77" s="557">
        <f>H80</f>
        <v>3394.38</v>
      </c>
      <c r="I77" s="465">
        <v>0</v>
      </c>
      <c r="J77" s="464"/>
      <c r="K77" s="185">
        <v>0</v>
      </c>
      <c r="L77" s="110"/>
      <c r="M77" s="45"/>
      <c r="N77" s="45">
        <f t="shared" si="3"/>
        <v>6495.1500000000005</v>
      </c>
    </row>
    <row r="78" spans="1:14" ht="15.75">
      <c r="A78" s="599"/>
      <c r="B78" s="328"/>
      <c r="C78" s="329" t="s">
        <v>151</v>
      </c>
      <c r="D78" s="257">
        <f>D76</f>
        <v>63306.42</v>
      </c>
      <c r="E78" s="257">
        <f t="shared" ref="E78:F78" si="29">E76</f>
        <v>97208.6</v>
      </c>
      <c r="F78" s="257">
        <f t="shared" si="29"/>
        <v>9974.7900000000009</v>
      </c>
      <c r="G78" s="300">
        <f>G80</f>
        <v>2043.0700000000002</v>
      </c>
      <c r="H78" s="552">
        <v>0</v>
      </c>
      <c r="I78" s="465">
        <v>0</v>
      </c>
      <c r="J78" s="464"/>
      <c r="K78" s="323">
        <v>0</v>
      </c>
      <c r="L78" s="110"/>
      <c r="M78" s="45"/>
      <c r="N78" s="45"/>
    </row>
    <row r="79" spans="1:14" ht="15.75">
      <c r="A79" s="599"/>
      <c r="B79" s="328"/>
      <c r="C79" s="329" t="s">
        <v>152</v>
      </c>
      <c r="D79" s="326">
        <v>0</v>
      </c>
      <c r="E79" s="326">
        <v>0</v>
      </c>
      <c r="F79" s="326">
        <v>0</v>
      </c>
      <c r="G79" s="326">
        <v>0</v>
      </c>
      <c r="H79" s="549">
        <f>H77</f>
        <v>3394.38</v>
      </c>
      <c r="I79" s="321"/>
      <c r="J79" s="326">
        <f t="shared" ref="J79:K79" si="30">J76</f>
        <v>0</v>
      </c>
      <c r="K79" s="326">
        <f t="shared" si="30"/>
        <v>0</v>
      </c>
      <c r="L79" s="110"/>
      <c r="M79" s="45"/>
      <c r="N79" s="45"/>
    </row>
    <row r="80" spans="1:14" ht="46.5" customHeight="1">
      <c r="A80" s="606"/>
      <c r="B80" s="479"/>
      <c r="C80" s="481" t="s">
        <v>147</v>
      </c>
      <c r="D80" s="257">
        <v>1315.83</v>
      </c>
      <c r="E80" s="453">
        <v>973.7</v>
      </c>
      <c r="F80" s="453">
        <v>84</v>
      </c>
      <c r="G80" s="453">
        <f>G91+G100+G113+G157</f>
        <v>2043.0700000000002</v>
      </c>
      <c r="H80" s="555">
        <f>H91+H100+H113+H157+0</f>
        <v>3394.38</v>
      </c>
      <c r="I80" s="453">
        <f>I91+I100+I113+I157</f>
        <v>0</v>
      </c>
      <c r="J80" s="476">
        <f>J91+J100+J113+J157</f>
        <v>0</v>
      </c>
      <c r="K80" s="476">
        <f>K91+K100+K113+K157</f>
        <v>0</v>
      </c>
      <c r="L80" s="110"/>
      <c r="M80" s="45"/>
      <c r="N80" s="45">
        <f t="shared" si="3"/>
        <v>6495.1500000000005</v>
      </c>
    </row>
    <row r="81" spans="1:14" ht="15" hidden="1" customHeight="1">
      <c r="A81" s="607"/>
      <c r="B81" s="480"/>
      <c r="C81" s="481"/>
      <c r="D81" s="242"/>
      <c r="E81" s="453"/>
      <c r="F81" s="453"/>
      <c r="G81" s="453"/>
      <c r="H81" s="555"/>
      <c r="I81" s="453"/>
      <c r="J81" s="476"/>
      <c r="K81" s="476"/>
      <c r="L81" s="110"/>
      <c r="M81" s="45"/>
      <c r="N81" s="45">
        <f t="shared" si="3"/>
        <v>0</v>
      </c>
    </row>
    <row r="82" spans="1:14" ht="189" customHeight="1">
      <c r="A82" s="608" t="s">
        <v>89</v>
      </c>
      <c r="B82" s="10" t="s">
        <v>26</v>
      </c>
      <c r="C82" s="301" t="s">
        <v>19</v>
      </c>
      <c r="D82" s="257">
        <v>40704.57</v>
      </c>
      <c r="E82" s="4">
        <v>0</v>
      </c>
      <c r="F82" s="4">
        <v>0</v>
      </c>
      <c r="G82" s="4">
        <v>0</v>
      </c>
      <c r="H82" s="552">
        <v>0</v>
      </c>
      <c r="I82" s="454">
        <v>0</v>
      </c>
      <c r="J82" s="454"/>
      <c r="K82" s="185">
        <v>0</v>
      </c>
      <c r="L82" s="110"/>
      <c r="M82" s="45"/>
      <c r="N82" s="45">
        <f t="shared" si="3"/>
        <v>0</v>
      </c>
    </row>
    <row r="83" spans="1:14" ht="15.75" customHeight="1">
      <c r="A83" s="609"/>
      <c r="B83" s="284"/>
      <c r="C83" s="282" t="s">
        <v>151</v>
      </c>
      <c r="D83" s="258">
        <f>D82</f>
        <v>40704.57</v>
      </c>
      <c r="E83" s="258">
        <f t="shared" ref="E83:K83" si="31">E82</f>
        <v>0</v>
      </c>
      <c r="F83" s="258">
        <f t="shared" si="31"/>
        <v>0</v>
      </c>
      <c r="G83" s="258">
        <f t="shared" si="31"/>
        <v>0</v>
      </c>
      <c r="H83" s="558">
        <f t="shared" si="31"/>
        <v>0</v>
      </c>
      <c r="I83" s="258">
        <f t="shared" si="31"/>
        <v>0</v>
      </c>
      <c r="J83" s="258">
        <f t="shared" si="31"/>
        <v>0</v>
      </c>
      <c r="K83" s="258">
        <f t="shared" si="31"/>
        <v>0</v>
      </c>
      <c r="L83" s="110"/>
      <c r="M83" s="45"/>
      <c r="N83" s="45"/>
    </row>
    <row r="84" spans="1:14" ht="15.75">
      <c r="A84" s="610"/>
      <c r="B84" s="13"/>
      <c r="C84" s="282" t="s">
        <v>152</v>
      </c>
      <c r="D84" s="258">
        <v>0</v>
      </c>
      <c r="E84" s="7">
        <v>0</v>
      </c>
      <c r="F84" s="7">
        <v>0</v>
      </c>
      <c r="G84" s="7">
        <v>0</v>
      </c>
      <c r="H84" s="559">
        <v>0</v>
      </c>
      <c r="I84" s="472">
        <v>0</v>
      </c>
      <c r="J84" s="472"/>
      <c r="K84" s="198">
        <v>0</v>
      </c>
      <c r="L84" s="110"/>
      <c r="M84" s="45"/>
      <c r="N84" s="45">
        <f t="shared" si="3"/>
        <v>0</v>
      </c>
    </row>
    <row r="85" spans="1:14">
      <c r="A85" s="611"/>
      <c r="B85" s="498"/>
      <c r="C85" s="42" t="s">
        <v>20</v>
      </c>
      <c r="D85" s="42"/>
      <c r="E85" s="454">
        <v>0</v>
      </c>
      <c r="F85" s="454">
        <v>0</v>
      </c>
      <c r="G85" s="454">
        <v>0</v>
      </c>
      <c r="H85" s="554">
        <v>0</v>
      </c>
      <c r="I85" s="454">
        <v>0</v>
      </c>
      <c r="J85" s="465"/>
      <c r="K85" s="198"/>
      <c r="L85" s="110"/>
      <c r="M85" s="45"/>
      <c r="N85" s="45">
        <f t="shared" si="3"/>
        <v>0</v>
      </c>
    </row>
    <row r="86" spans="1:14">
      <c r="A86" s="611"/>
      <c r="B86" s="498"/>
      <c r="C86" s="55" t="s">
        <v>21</v>
      </c>
      <c r="D86" s="249">
        <v>39627.919999999998</v>
      </c>
      <c r="E86" s="454"/>
      <c r="F86" s="454"/>
      <c r="G86" s="454"/>
      <c r="H86" s="554"/>
      <c r="I86" s="454"/>
      <c r="J86" s="465"/>
      <c r="K86" s="200">
        <v>0</v>
      </c>
      <c r="L86" s="110"/>
      <c r="M86" s="45"/>
      <c r="N86" s="45">
        <f t="shared" si="3"/>
        <v>0</v>
      </c>
    </row>
    <row r="87" spans="1:14" ht="15.75">
      <c r="A87" s="610"/>
      <c r="B87" s="281"/>
      <c r="C87" s="282" t="s">
        <v>151</v>
      </c>
      <c r="D87" s="302">
        <f>D86</f>
        <v>39627.919999999998</v>
      </c>
      <c r="E87" s="302">
        <f t="shared" ref="E87:K87" si="32">E86</f>
        <v>0</v>
      </c>
      <c r="F87" s="302">
        <f t="shared" si="32"/>
        <v>0</v>
      </c>
      <c r="G87" s="302">
        <f t="shared" si="32"/>
        <v>0</v>
      </c>
      <c r="H87" s="560">
        <f t="shared" si="32"/>
        <v>0</v>
      </c>
      <c r="I87" s="302">
        <f t="shared" si="32"/>
        <v>0</v>
      </c>
      <c r="J87" s="302">
        <f t="shared" si="32"/>
        <v>0</v>
      </c>
      <c r="K87" s="302">
        <f t="shared" si="32"/>
        <v>0</v>
      </c>
      <c r="L87" s="110"/>
      <c r="M87" s="45"/>
      <c r="N87" s="45"/>
    </row>
    <row r="88" spans="1:14" ht="64.5" customHeight="1">
      <c r="A88" s="610"/>
      <c r="B88" s="13"/>
      <c r="C88" s="265" t="s">
        <v>147</v>
      </c>
      <c r="D88" s="257">
        <v>39627.919999999998</v>
      </c>
      <c r="E88" s="4">
        <v>0</v>
      </c>
      <c r="F88" s="4">
        <v>0</v>
      </c>
      <c r="G88" s="4">
        <v>0</v>
      </c>
      <c r="H88" s="552">
        <v>0</v>
      </c>
      <c r="I88" s="454">
        <v>0</v>
      </c>
      <c r="J88" s="454"/>
      <c r="K88" s="200">
        <v>0</v>
      </c>
      <c r="L88" s="110"/>
      <c r="M88" s="45"/>
      <c r="N88" s="45">
        <f t="shared" si="3"/>
        <v>0</v>
      </c>
    </row>
    <row r="89" spans="1:14" ht="22.5">
      <c r="A89" s="610"/>
      <c r="B89" s="13"/>
      <c r="C89" s="6" t="s">
        <v>22</v>
      </c>
      <c r="D89" s="257">
        <f>D91</f>
        <v>1076.6500000000001</v>
      </c>
      <c r="E89" s="4">
        <v>0</v>
      </c>
      <c r="F89" s="4">
        <v>0</v>
      </c>
      <c r="G89" s="4">
        <v>0</v>
      </c>
      <c r="H89" s="552">
        <v>0</v>
      </c>
      <c r="I89" s="454">
        <v>0</v>
      </c>
      <c r="J89" s="454"/>
      <c r="K89" s="185">
        <v>0</v>
      </c>
      <c r="L89" s="110"/>
      <c r="M89" s="45"/>
      <c r="N89" s="45">
        <f t="shared" si="3"/>
        <v>0</v>
      </c>
    </row>
    <row r="90" spans="1:14" ht="15.75">
      <c r="A90" s="610"/>
      <c r="B90" s="281"/>
      <c r="C90" s="282" t="s">
        <v>151</v>
      </c>
      <c r="D90" s="257">
        <f>D89</f>
        <v>1076.6500000000001</v>
      </c>
      <c r="E90" s="257">
        <f t="shared" ref="E90:K90" si="33">E89</f>
        <v>0</v>
      </c>
      <c r="F90" s="257">
        <f t="shared" si="33"/>
        <v>0</v>
      </c>
      <c r="G90" s="257">
        <f t="shared" si="33"/>
        <v>0</v>
      </c>
      <c r="H90" s="561">
        <f t="shared" si="33"/>
        <v>0</v>
      </c>
      <c r="I90" s="257">
        <f t="shared" si="33"/>
        <v>0</v>
      </c>
      <c r="J90" s="257">
        <f t="shared" si="33"/>
        <v>0</v>
      </c>
      <c r="K90" s="257">
        <f t="shared" si="33"/>
        <v>0</v>
      </c>
      <c r="L90" s="110"/>
      <c r="M90" s="45"/>
      <c r="N90" s="45"/>
    </row>
    <row r="91" spans="1:14" ht="56.25" customHeight="1">
      <c r="A91" s="612"/>
      <c r="B91" s="13"/>
      <c r="C91" s="264" t="s">
        <v>147</v>
      </c>
      <c r="D91" s="257">
        <v>1076.6500000000001</v>
      </c>
      <c r="E91" s="4">
        <v>0</v>
      </c>
      <c r="F91" s="4">
        <v>0</v>
      </c>
      <c r="G91" s="4">
        <v>0</v>
      </c>
      <c r="H91" s="552">
        <v>0</v>
      </c>
      <c r="I91" s="454">
        <v>0</v>
      </c>
      <c r="J91" s="454"/>
      <c r="K91" s="185">
        <v>0</v>
      </c>
      <c r="L91" s="110"/>
      <c r="M91" s="45"/>
      <c r="N91" s="45">
        <f t="shared" si="3"/>
        <v>0</v>
      </c>
    </row>
    <row r="92" spans="1:14" ht="153.75" customHeight="1">
      <c r="A92" s="613" t="s">
        <v>90</v>
      </c>
      <c r="B92" s="5" t="s">
        <v>27</v>
      </c>
      <c r="C92" s="303" t="s">
        <v>19</v>
      </c>
      <c r="D92" s="240">
        <f>D95+D98</f>
        <v>23917.68</v>
      </c>
      <c r="E92" s="50">
        <f>E95+E98</f>
        <v>98182.3</v>
      </c>
      <c r="F92" s="84">
        <v>0</v>
      </c>
      <c r="G92" s="63">
        <v>0</v>
      </c>
      <c r="H92" s="552">
        <v>0</v>
      </c>
      <c r="I92" s="454">
        <v>0</v>
      </c>
      <c r="J92" s="454"/>
      <c r="K92" s="185">
        <v>0</v>
      </c>
      <c r="L92" s="110"/>
      <c r="M92" s="45"/>
      <c r="N92" s="45">
        <f t="shared" si="3"/>
        <v>98182.3</v>
      </c>
    </row>
    <row r="93" spans="1:14" ht="18" customHeight="1">
      <c r="A93" s="614"/>
      <c r="B93" s="284"/>
      <c r="C93" s="282" t="s">
        <v>151</v>
      </c>
      <c r="D93" s="285">
        <f>D92</f>
        <v>23917.68</v>
      </c>
      <c r="E93" s="285">
        <f t="shared" ref="E93:K93" si="34">E92</f>
        <v>98182.3</v>
      </c>
      <c r="F93" s="304">
        <f t="shared" si="34"/>
        <v>0</v>
      </c>
      <c r="G93" s="304">
        <f t="shared" si="34"/>
        <v>0</v>
      </c>
      <c r="H93" s="544">
        <f t="shared" si="34"/>
        <v>0</v>
      </c>
      <c r="I93" s="304">
        <f t="shared" si="34"/>
        <v>0</v>
      </c>
      <c r="J93" s="304">
        <f t="shared" si="34"/>
        <v>0</v>
      </c>
      <c r="K93" s="304">
        <f t="shared" si="34"/>
        <v>0</v>
      </c>
      <c r="L93" s="110"/>
      <c r="M93" s="45"/>
      <c r="N93" s="45"/>
    </row>
    <row r="94" spans="1:14" ht="15.75">
      <c r="A94" s="615"/>
      <c r="B94" s="13"/>
      <c r="C94" s="282" t="s">
        <v>152</v>
      </c>
      <c r="D94" s="304">
        <v>0</v>
      </c>
      <c r="E94" s="304">
        <v>0</v>
      </c>
      <c r="F94" s="85">
        <v>0</v>
      </c>
      <c r="G94" s="64">
        <v>0</v>
      </c>
      <c r="H94" s="562">
        <v>0</v>
      </c>
      <c r="I94" s="463">
        <v>0</v>
      </c>
      <c r="J94" s="463"/>
      <c r="K94" s="198">
        <v>0</v>
      </c>
      <c r="L94" s="110"/>
      <c r="M94" s="45"/>
      <c r="N94" s="45">
        <f t="shared" si="3"/>
        <v>0</v>
      </c>
    </row>
    <row r="95" spans="1:14">
      <c r="A95" s="616"/>
      <c r="B95" s="498"/>
      <c r="C95" s="8" t="s">
        <v>20</v>
      </c>
      <c r="D95" s="453">
        <f>D97</f>
        <v>23678.5</v>
      </c>
      <c r="E95" s="453">
        <v>97208.6</v>
      </c>
      <c r="F95" s="454">
        <v>0</v>
      </c>
      <c r="G95" s="454">
        <v>0</v>
      </c>
      <c r="H95" s="554">
        <v>0</v>
      </c>
      <c r="I95" s="454">
        <v>0</v>
      </c>
      <c r="J95" s="465"/>
      <c r="K95" s="198"/>
      <c r="L95" s="110"/>
      <c r="M95" s="45"/>
      <c r="N95" s="45">
        <f t="shared" si="3"/>
        <v>97208.6</v>
      </c>
    </row>
    <row r="96" spans="1:14">
      <c r="A96" s="616"/>
      <c r="B96" s="498"/>
      <c r="C96" s="9" t="s">
        <v>21</v>
      </c>
      <c r="D96" s="453"/>
      <c r="E96" s="453"/>
      <c r="F96" s="454"/>
      <c r="G96" s="454"/>
      <c r="H96" s="554"/>
      <c r="I96" s="454"/>
      <c r="J96" s="465"/>
      <c r="K96" s="200">
        <v>0</v>
      </c>
      <c r="L96" s="110"/>
      <c r="M96" s="45"/>
      <c r="N96" s="45">
        <f t="shared" si="3"/>
        <v>0</v>
      </c>
    </row>
    <row r="97" spans="1:14" ht="57" customHeight="1">
      <c r="A97" s="615"/>
      <c r="B97" s="13"/>
      <c r="C97" s="264" t="s">
        <v>147</v>
      </c>
      <c r="D97" s="240">
        <v>23678.5</v>
      </c>
      <c r="E97" s="50">
        <v>97208.6</v>
      </c>
      <c r="F97" s="84">
        <v>0</v>
      </c>
      <c r="G97" s="63">
        <v>0</v>
      </c>
      <c r="H97" s="552">
        <v>0</v>
      </c>
      <c r="I97" s="454">
        <v>0</v>
      </c>
      <c r="J97" s="454"/>
      <c r="K97" s="200">
        <v>0</v>
      </c>
      <c r="L97" s="110"/>
      <c r="M97" s="45"/>
      <c r="N97" s="45">
        <f t="shared" si="3"/>
        <v>97208.6</v>
      </c>
    </row>
    <row r="98" spans="1:14" ht="22.5">
      <c r="A98" s="615"/>
      <c r="B98" s="13"/>
      <c r="C98" s="6" t="s">
        <v>22</v>
      </c>
      <c r="D98" s="240">
        <f>D100</f>
        <v>239.18</v>
      </c>
      <c r="E98" s="50">
        <f>E100</f>
        <v>973.7</v>
      </c>
      <c r="F98" s="84">
        <v>0</v>
      </c>
      <c r="G98" s="63">
        <v>0</v>
      </c>
      <c r="H98" s="552">
        <v>0</v>
      </c>
      <c r="I98" s="454">
        <v>0</v>
      </c>
      <c r="J98" s="454"/>
      <c r="K98" s="185">
        <v>0</v>
      </c>
      <c r="L98" s="110"/>
      <c r="M98" s="45"/>
      <c r="N98" s="45">
        <f t="shared" si="3"/>
        <v>973.7</v>
      </c>
    </row>
    <row r="99" spans="1:14" ht="15.75">
      <c r="A99" s="615"/>
      <c r="B99" s="281"/>
      <c r="C99" s="282" t="s">
        <v>151</v>
      </c>
      <c r="D99" s="305">
        <f>D98</f>
        <v>239.18</v>
      </c>
      <c r="E99" s="305">
        <f t="shared" ref="E99:K99" si="35">E98</f>
        <v>973.7</v>
      </c>
      <c r="F99" s="306">
        <f t="shared" si="35"/>
        <v>0</v>
      </c>
      <c r="G99" s="306">
        <f t="shared" si="35"/>
        <v>0</v>
      </c>
      <c r="H99" s="563">
        <f t="shared" si="35"/>
        <v>0</v>
      </c>
      <c r="I99" s="306">
        <f t="shared" si="35"/>
        <v>0</v>
      </c>
      <c r="J99" s="306">
        <f t="shared" si="35"/>
        <v>0</v>
      </c>
      <c r="K99" s="306">
        <f t="shared" si="35"/>
        <v>0</v>
      </c>
      <c r="L99" s="110"/>
      <c r="M99" s="45"/>
      <c r="N99" s="45"/>
    </row>
    <row r="100" spans="1:14" ht="45">
      <c r="A100" s="615"/>
      <c r="B100" s="13"/>
      <c r="C100" s="264" t="s">
        <v>147</v>
      </c>
      <c r="D100" s="257">
        <v>239.18</v>
      </c>
      <c r="E100" s="50">
        <v>973.7</v>
      </c>
      <c r="F100" s="84">
        <v>0</v>
      </c>
      <c r="G100" s="63">
        <v>0</v>
      </c>
      <c r="H100" s="552">
        <v>0</v>
      </c>
      <c r="I100" s="454">
        <v>0</v>
      </c>
      <c r="J100" s="454"/>
      <c r="K100" s="185">
        <v>0</v>
      </c>
      <c r="L100" s="110"/>
      <c r="M100" s="45"/>
      <c r="N100" s="45">
        <f t="shared" si="3"/>
        <v>973.7</v>
      </c>
    </row>
    <row r="101" spans="1:14" ht="155.25" customHeight="1">
      <c r="A101" s="617" t="s">
        <v>28</v>
      </c>
      <c r="B101" s="434" t="s">
        <v>127</v>
      </c>
      <c r="C101" s="205" t="s">
        <v>19</v>
      </c>
      <c r="D101" s="238">
        <v>0</v>
      </c>
      <c r="E101" s="171">
        <v>0</v>
      </c>
      <c r="F101" s="172">
        <f>F104+F110</f>
        <v>10058.790000000001</v>
      </c>
      <c r="G101" s="172">
        <f>G104+G110</f>
        <v>172136.88</v>
      </c>
      <c r="H101" s="549">
        <f>H104+H110</f>
        <v>140521.47999999998</v>
      </c>
      <c r="I101" s="171">
        <v>0</v>
      </c>
      <c r="J101" s="58">
        <v>0</v>
      </c>
      <c r="K101" s="58">
        <v>0</v>
      </c>
      <c r="L101" s="110"/>
      <c r="M101" s="45"/>
      <c r="N101" s="45">
        <f t="shared" si="3"/>
        <v>322717.15000000002</v>
      </c>
    </row>
    <row r="102" spans="1:14" ht="22.5" customHeight="1">
      <c r="A102" s="618"/>
      <c r="B102" s="428"/>
      <c r="C102" s="426" t="s">
        <v>151</v>
      </c>
      <c r="D102" s="419">
        <f>D101</f>
        <v>0</v>
      </c>
      <c r="E102" s="419">
        <f t="shared" ref="E102:G102" si="36">E101</f>
        <v>0</v>
      </c>
      <c r="F102" s="419">
        <f t="shared" si="36"/>
        <v>10058.790000000001</v>
      </c>
      <c r="G102" s="418">
        <f t="shared" si="36"/>
        <v>172136.88</v>
      </c>
      <c r="H102" s="552">
        <v>0</v>
      </c>
      <c r="I102" s="419"/>
      <c r="J102" s="58">
        <v>0</v>
      </c>
      <c r="K102" s="421">
        <v>0</v>
      </c>
      <c r="L102" s="110"/>
      <c r="M102" s="45"/>
      <c r="N102" s="45"/>
    </row>
    <row r="103" spans="1:14" ht="15.75" customHeight="1">
      <c r="A103" s="601"/>
      <c r="B103" s="424"/>
      <c r="C103" s="426" t="s">
        <v>152</v>
      </c>
      <c r="D103" s="419">
        <v>0</v>
      </c>
      <c r="E103" s="419">
        <v>0</v>
      </c>
      <c r="F103" s="419">
        <v>0</v>
      </c>
      <c r="G103" s="425">
        <v>0</v>
      </c>
      <c r="H103" s="549">
        <f>H101</f>
        <v>140521.47999999998</v>
      </c>
      <c r="I103" s="419">
        <v>0</v>
      </c>
      <c r="J103" s="58">
        <v>0</v>
      </c>
      <c r="K103" s="421">
        <v>0</v>
      </c>
      <c r="L103" s="110"/>
      <c r="M103" s="45"/>
      <c r="N103" s="45">
        <f t="shared" si="3"/>
        <v>140521.47999999998</v>
      </c>
    </row>
    <row r="104" spans="1:14">
      <c r="A104" s="591"/>
      <c r="B104" s="474"/>
      <c r="C104" s="42" t="s">
        <v>20</v>
      </c>
      <c r="D104" s="464">
        <v>0</v>
      </c>
      <c r="E104" s="454">
        <v>0</v>
      </c>
      <c r="F104" s="454">
        <v>9974.7900000000009</v>
      </c>
      <c r="G104" s="453">
        <f>G108</f>
        <v>170415.51</v>
      </c>
      <c r="H104" s="554">
        <f>H108</f>
        <v>137328.66999999998</v>
      </c>
      <c r="I104" s="454">
        <v>0</v>
      </c>
      <c r="J104" s="466">
        <v>0</v>
      </c>
      <c r="K104" s="421"/>
      <c r="L104" s="110"/>
      <c r="M104" s="45"/>
      <c r="N104" s="45">
        <f t="shared" si="3"/>
        <v>317718.96999999997</v>
      </c>
    </row>
    <row r="105" spans="1:14">
      <c r="A105" s="591"/>
      <c r="B105" s="474"/>
      <c r="C105" s="55" t="s">
        <v>21</v>
      </c>
      <c r="D105" s="464"/>
      <c r="E105" s="454"/>
      <c r="F105" s="454"/>
      <c r="G105" s="453"/>
      <c r="H105" s="554"/>
      <c r="I105" s="454"/>
      <c r="J105" s="484"/>
      <c r="K105" s="221">
        <v>0</v>
      </c>
      <c r="L105" s="110"/>
      <c r="M105" s="45"/>
      <c r="N105" s="45">
        <f t="shared" si="3"/>
        <v>0</v>
      </c>
    </row>
    <row r="106" spans="1:14" ht="15.75">
      <c r="A106" s="601"/>
      <c r="B106" s="423"/>
      <c r="C106" s="426" t="s">
        <v>151</v>
      </c>
      <c r="D106" s="420">
        <f>D104</f>
        <v>0</v>
      </c>
      <c r="E106" s="420">
        <f t="shared" ref="E106:G106" si="37">E104</f>
        <v>0</v>
      </c>
      <c r="F106" s="420">
        <f t="shared" si="37"/>
        <v>9974.7900000000009</v>
      </c>
      <c r="G106" s="305">
        <f t="shared" si="37"/>
        <v>170415.51</v>
      </c>
      <c r="H106" s="552">
        <v>0</v>
      </c>
      <c r="I106" s="419"/>
      <c r="J106" s="307">
        <v>0</v>
      </c>
      <c r="K106" s="58">
        <v>0</v>
      </c>
      <c r="L106" s="110"/>
      <c r="M106" s="45"/>
      <c r="N106" s="45"/>
    </row>
    <row r="107" spans="1:14" ht="15.75">
      <c r="A107" s="601"/>
      <c r="B107" s="423"/>
      <c r="C107" s="426" t="s">
        <v>152</v>
      </c>
      <c r="D107" s="420">
        <f>D104</f>
        <v>0</v>
      </c>
      <c r="E107" s="419">
        <v>0</v>
      </c>
      <c r="F107" s="419">
        <v>0</v>
      </c>
      <c r="G107" s="425">
        <v>0</v>
      </c>
      <c r="H107" s="552">
        <f>H104</f>
        <v>137328.66999999998</v>
      </c>
      <c r="I107" s="419"/>
      <c r="J107" s="419">
        <f t="shared" ref="J107:K107" si="38">J104</f>
        <v>0</v>
      </c>
      <c r="K107" s="419">
        <f t="shared" si="38"/>
        <v>0</v>
      </c>
      <c r="L107" s="110"/>
      <c r="M107" s="45"/>
      <c r="N107" s="45"/>
    </row>
    <row r="108" spans="1:14">
      <c r="A108" s="591"/>
      <c r="B108" s="475"/>
      <c r="C108" s="429" t="s">
        <v>29</v>
      </c>
      <c r="D108" s="454">
        <v>0</v>
      </c>
      <c r="E108" s="454">
        <v>0</v>
      </c>
      <c r="F108" s="454">
        <v>9974.7900000000009</v>
      </c>
      <c r="G108" s="453">
        <v>170415.51</v>
      </c>
      <c r="H108" s="555">
        <f>H141+H131</f>
        <v>137328.66999999998</v>
      </c>
      <c r="I108" s="454">
        <v>0</v>
      </c>
      <c r="J108" s="466">
        <v>0</v>
      </c>
      <c r="K108" s="421"/>
      <c r="L108" s="110"/>
      <c r="M108" s="45"/>
      <c r="N108" s="45">
        <f t="shared" si="3"/>
        <v>317718.96999999997</v>
      </c>
    </row>
    <row r="109" spans="1:14" ht="41.25" customHeight="1">
      <c r="A109" s="591"/>
      <c r="B109" s="475"/>
      <c r="C109" s="427" t="s">
        <v>30</v>
      </c>
      <c r="D109" s="454"/>
      <c r="E109" s="454"/>
      <c r="F109" s="454"/>
      <c r="G109" s="453"/>
      <c r="H109" s="554"/>
      <c r="I109" s="454"/>
      <c r="J109" s="467"/>
      <c r="K109" s="422">
        <v>0</v>
      </c>
      <c r="L109" s="110"/>
      <c r="M109" s="45"/>
      <c r="N109" s="45">
        <f t="shared" si="3"/>
        <v>0</v>
      </c>
    </row>
    <row r="110" spans="1:14" ht="15.75" customHeight="1">
      <c r="A110" s="601"/>
      <c r="B110" s="424"/>
      <c r="C110" s="430" t="s">
        <v>22</v>
      </c>
      <c r="D110" s="419">
        <v>0</v>
      </c>
      <c r="E110" s="419">
        <v>0</v>
      </c>
      <c r="F110" s="418">
        <f>F113</f>
        <v>84</v>
      </c>
      <c r="G110" s="418">
        <f>G113</f>
        <v>1721.3700000000001</v>
      </c>
      <c r="H110" s="552">
        <f>H113</f>
        <v>3192.81</v>
      </c>
      <c r="I110" s="419">
        <v>0</v>
      </c>
      <c r="J110" s="58">
        <v>0</v>
      </c>
      <c r="K110" s="422">
        <v>0</v>
      </c>
      <c r="L110" s="110"/>
      <c r="M110" s="45"/>
      <c r="N110" s="45">
        <f t="shared" si="3"/>
        <v>4998.18</v>
      </c>
    </row>
    <row r="111" spans="1:14" ht="15.75" customHeight="1">
      <c r="A111" s="601"/>
      <c r="B111" s="424"/>
      <c r="C111" s="426" t="s">
        <v>151</v>
      </c>
      <c r="D111" s="419">
        <f>D110</f>
        <v>0</v>
      </c>
      <c r="E111" s="419">
        <f t="shared" ref="E111:G111" si="39">E110</f>
        <v>0</v>
      </c>
      <c r="F111" s="418">
        <f t="shared" si="39"/>
        <v>84</v>
      </c>
      <c r="G111" s="419">
        <f t="shared" si="39"/>
        <v>1721.3700000000001</v>
      </c>
      <c r="H111" s="552">
        <v>0</v>
      </c>
      <c r="I111" s="419"/>
      <c r="J111" s="58">
        <v>0</v>
      </c>
      <c r="K111" s="422">
        <v>0</v>
      </c>
      <c r="L111" s="110"/>
      <c r="M111" s="45"/>
      <c r="N111" s="45"/>
    </row>
    <row r="112" spans="1:14" ht="15.75" customHeight="1">
      <c r="A112" s="601"/>
      <c r="B112" s="424"/>
      <c r="C112" s="426" t="s">
        <v>152</v>
      </c>
      <c r="D112" s="419">
        <v>0</v>
      </c>
      <c r="E112" s="419">
        <v>0</v>
      </c>
      <c r="F112" s="425">
        <v>0</v>
      </c>
      <c r="G112" s="425">
        <v>0</v>
      </c>
      <c r="H112" s="552">
        <f>H110</f>
        <v>3192.81</v>
      </c>
      <c r="I112" s="419"/>
      <c r="J112" s="419">
        <f t="shared" ref="J112:K112" si="40">J110</f>
        <v>0</v>
      </c>
      <c r="K112" s="419">
        <f t="shared" si="40"/>
        <v>0</v>
      </c>
      <c r="L112" s="110"/>
      <c r="M112" s="45"/>
      <c r="N112" s="45"/>
    </row>
    <row r="113" spans="1:14" ht="35.25" customHeight="1">
      <c r="A113" s="602"/>
      <c r="B113" s="24"/>
      <c r="C113" s="430" t="s">
        <v>11</v>
      </c>
      <c r="D113" s="419">
        <v>0</v>
      </c>
      <c r="E113" s="419">
        <v>0</v>
      </c>
      <c r="F113" s="418">
        <v>84</v>
      </c>
      <c r="G113" s="418">
        <f>G135+G125</f>
        <v>1721.3700000000001</v>
      </c>
      <c r="H113" s="552">
        <f>H145+H135</f>
        <v>3192.81</v>
      </c>
      <c r="I113" s="419">
        <v>0</v>
      </c>
      <c r="J113" s="58">
        <v>0</v>
      </c>
      <c r="K113" s="58">
        <v>0</v>
      </c>
      <c r="L113" s="110"/>
      <c r="M113" s="45"/>
      <c r="N113" s="45">
        <f t="shared" si="3"/>
        <v>4998.18</v>
      </c>
    </row>
    <row r="114" spans="1:14" ht="89.25">
      <c r="A114" s="618" t="s">
        <v>128</v>
      </c>
      <c r="B114" s="90" t="s">
        <v>129</v>
      </c>
      <c r="C114" s="205" t="s">
        <v>19</v>
      </c>
      <c r="D114" s="238">
        <v>0</v>
      </c>
      <c r="E114" s="176">
        <v>0</v>
      </c>
      <c r="F114" s="177">
        <f>F118+F122</f>
        <v>10058.790000000001</v>
      </c>
      <c r="G114" s="177">
        <f>G118+G122</f>
        <v>3199.06</v>
      </c>
      <c r="H114" s="564">
        <v>0</v>
      </c>
      <c r="I114" s="176">
        <v>0</v>
      </c>
      <c r="J114" s="58">
        <v>0</v>
      </c>
      <c r="K114" s="58">
        <v>0</v>
      </c>
      <c r="L114" s="110"/>
      <c r="M114" s="45"/>
      <c r="N114" s="45">
        <f t="shared" si="3"/>
        <v>13257.85</v>
      </c>
    </row>
    <row r="115" spans="1:14">
      <c r="A115" s="619"/>
      <c r="B115" s="147"/>
      <c r="C115" s="329" t="s">
        <v>151</v>
      </c>
      <c r="D115" s="322">
        <f>D114</f>
        <v>0</v>
      </c>
      <c r="E115" s="322">
        <f t="shared" ref="E115:G115" si="41">E114</f>
        <v>0</v>
      </c>
      <c r="F115" s="322">
        <f t="shared" si="41"/>
        <v>10058.790000000001</v>
      </c>
      <c r="G115" s="322">
        <f t="shared" si="41"/>
        <v>3199.06</v>
      </c>
      <c r="H115" s="564">
        <v>0</v>
      </c>
      <c r="I115" s="322"/>
      <c r="J115" s="58">
        <v>0</v>
      </c>
      <c r="K115" s="325">
        <v>0</v>
      </c>
      <c r="L115" s="110"/>
      <c r="M115" s="45"/>
      <c r="N115" s="45"/>
    </row>
    <row r="116" spans="1:14">
      <c r="A116" s="619"/>
      <c r="B116" s="147"/>
      <c r="C116" s="329" t="s">
        <v>152</v>
      </c>
      <c r="D116" s="322">
        <v>0</v>
      </c>
      <c r="E116" s="322">
        <v>0</v>
      </c>
      <c r="F116" s="326">
        <v>0</v>
      </c>
      <c r="G116" s="326">
        <v>0</v>
      </c>
      <c r="H116" s="552">
        <f t="shared" ref="H116" si="42">H114</f>
        <v>0</v>
      </c>
      <c r="I116" s="322"/>
      <c r="J116" s="322">
        <f t="shared" ref="J116:K116" si="43">J114</f>
        <v>0</v>
      </c>
      <c r="K116" s="322">
        <f t="shared" si="43"/>
        <v>0</v>
      </c>
      <c r="L116" s="110"/>
      <c r="M116" s="45"/>
      <c r="N116" s="45"/>
    </row>
    <row r="117" spans="1:14" ht="15.75" customHeight="1">
      <c r="A117" s="601"/>
      <c r="B117" s="179"/>
      <c r="C117" s="330" t="s">
        <v>25</v>
      </c>
      <c r="D117" s="238">
        <v>0</v>
      </c>
      <c r="E117" s="176">
        <v>0</v>
      </c>
      <c r="F117" s="176">
        <v>0</v>
      </c>
      <c r="G117" s="178">
        <v>0</v>
      </c>
      <c r="H117" s="564">
        <v>0</v>
      </c>
      <c r="I117" s="176">
        <v>0</v>
      </c>
      <c r="J117" s="58">
        <v>0</v>
      </c>
      <c r="K117" s="186">
        <v>0</v>
      </c>
      <c r="L117" s="110"/>
      <c r="M117" s="45"/>
      <c r="N117" s="45">
        <f t="shared" si="3"/>
        <v>0</v>
      </c>
    </row>
    <row r="118" spans="1:14">
      <c r="A118" s="591"/>
      <c r="B118" s="474"/>
      <c r="C118" s="42" t="s">
        <v>20</v>
      </c>
      <c r="D118" s="464">
        <v>0</v>
      </c>
      <c r="E118" s="454">
        <v>0</v>
      </c>
      <c r="F118" s="454">
        <v>9974.7900000000009</v>
      </c>
      <c r="G118" s="453">
        <f>G120</f>
        <v>3167.07</v>
      </c>
      <c r="H118" s="565">
        <v>0</v>
      </c>
      <c r="I118" s="454">
        <v>0</v>
      </c>
      <c r="J118" s="466">
        <v>0</v>
      </c>
      <c r="K118" s="186"/>
      <c r="L118" s="110"/>
      <c r="M118" s="45"/>
      <c r="N118" s="45">
        <f t="shared" si="3"/>
        <v>13141.86</v>
      </c>
    </row>
    <row r="119" spans="1:14">
      <c r="A119" s="591"/>
      <c r="B119" s="474"/>
      <c r="C119" s="344" t="s">
        <v>21</v>
      </c>
      <c r="D119" s="464"/>
      <c r="E119" s="454"/>
      <c r="F119" s="454"/>
      <c r="G119" s="453"/>
      <c r="H119" s="566"/>
      <c r="I119" s="454"/>
      <c r="J119" s="467"/>
      <c r="K119" s="221">
        <v>0</v>
      </c>
      <c r="L119" s="110"/>
      <c r="M119" s="45"/>
      <c r="N119" s="45">
        <f t="shared" ref="N119:N210" si="44">E119+F119+G119+H119+J119+K119</f>
        <v>0</v>
      </c>
    </row>
    <row r="120" spans="1:14" ht="63" customHeight="1">
      <c r="A120" s="591"/>
      <c r="B120" s="474"/>
      <c r="C120" s="329" t="s">
        <v>159</v>
      </c>
      <c r="D120" s="464">
        <v>0</v>
      </c>
      <c r="E120" s="454">
        <v>0</v>
      </c>
      <c r="F120" s="454">
        <v>9974.7900000000009</v>
      </c>
      <c r="G120" s="453">
        <v>3167.07</v>
      </c>
      <c r="H120" s="565">
        <v>0</v>
      </c>
      <c r="I120" s="454">
        <v>0</v>
      </c>
      <c r="J120" s="466">
        <v>0</v>
      </c>
      <c r="K120" s="322">
        <f>K119</f>
        <v>0</v>
      </c>
      <c r="L120" s="110"/>
      <c r="M120" s="45"/>
      <c r="N120" s="45">
        <f t="shared" si="44"/>
        <v>13141.86</v>
      </c>
    </row>
    <row r="121" spans="1:14" ht="66" hidden="1" customHeight="1">
      <c r="A121" s="591"/>
      <c r="B121" s="475"/>
      <c r="C121" s="9"/>
      <c r="D121" s="454"/>
      <c r="E121" s="454"/>
      <c r="F121" s="454"/>
      <c r="G121" s="453"/>
      <c r="H121" s="566"/>
      <c r="I121" s="454"/>
      <c r="J121" s="467"/>
      <c r="K121" s="187">
        <v>0</v>
      </c>
      <c r="L121" s="110"/>
      <c r="M121" s="45"/>
      <c r="N121" s="45">
        <f t="shared" si="44"/>
        <v>0</v>
      </c>
    </row>
    <row r="122" spans="1:14" ht="15.75" customHeight="1">
      <c r="A122" s="601"/>
      <c r="B122" s="179"/>
      <c r="C122" s="188" t="s">
        <v>22</v>
      </c>
      <c r="D122" s="238">
        <v>0</v>
      </c>
      <c r="E122" s="176">
        <v>0</v>
      </c>
      <c r="F122" s="177">
        <f>F125</f>
        <v>84</v>
      </c>
      <c r="G122" s="177">
        <f>G125</f>
        <v>31.99</v>
      </c>
      <c r="H122" s="564">
        <v>0</v>
      </c>
      <c r="I122" s="176">
        <v>0</v>
      </c>
      <c r="J122" s="58">
        <v>0</v>
      </c>
      <c r="K122" s="187">
        <v>0</v>
      </c>
      <c r="L122" s="110"/>
      <c r="M122" s="45"/>
      <c r="N122" s="45">
        <f t="shared" si="44"/>
        <v>115.99</v>
      </c>
    </row>
    <row r="123" spans="1:14" ht="15.75" customHeight="1">
      <c r="A123" s="601"/>
      <c r="B123" s="327"/>
      <c r="C123" s="329" t="s">
        <v>151</v>
      </c>
      <c r="D123" s="322">
        <f>D122</f>
        <v>0</v>
      </c>
      <c r="E123" s="322">
        <f t="shared" ref="E123:G123" si="45">E122</f>
        <v>0</v>
      </c>
      <c r="F123" s="321">
        <f t="shared" si="45"/>
        <v>84</v>
      </c>
      <c r="G123" s="322">
        <f t="shared" si="45"/>
        <v>31.99</v>
      </c>
      <c r="H123" s="564">
        <v>0</v>
      </c>
      <c r="I123" s="322"/>
      <c r="J123" s="58">
        <v>0</v>
      </c>
      <c r="K123" s="325">
        <v>0</v>
      </c>
      <c r="L123" s="110"/>
      <c r="M123" s="45"/>
      <c r="N123" s="45"/>
    </row>
    <row r="124" spans="1:14" ht="15.75" customHeight="1">
      <c r="A124" s="601"/>
      <c r="B124" s="327"/>
      <c r="C124" s="329" t="s">
        <v>152</v>
      </c>
      <c r="D124" s="322">
        <v>0</v>
      </c>
      <c r="E124" s="322">
        <v>0</v>
      </c>
      <c r="F124" s="326">
        <v>0</v>
      </c>
      <c r="G124" s="326">
        <v>0</v>
      </c>
      <c r="H124" s="552">
        <f t="shared" ref="H124" si="46">H122</f>
        <v>0</v>
      </c>
      <c r="I124" s="322"/>
      <c r="J124" s="322">
        <f t="shared" ref="J124:K124" si="47">J122</f>
        <v>0</v>
      </c>
      <c r="K124" s="322">
        <f t="shared" si="47"/>
        <v>0</v>
      </c>
      <c r="L124" s="110"/>
      <c r="M124" s="45"/>
      <c r="N124" s="45"/>
    </row>
    <row r="125" spans="1:14" ht="54.75" customHeight="1">
      <c r="A125" s="602"/>
      <c r="B125" s="24"/>
      <c r="C125" s="264" t="s">
        <v>147</v>
      </c>
      <c r="D125" s="238">
        <v>0</v>
      </c>
      <c r="E125" s="176">
        <v>0</v>
      </c>
      <c r="F125" s="177">
        <v>84</v>
      </c>
      <c r="G125" s="177">
        <v>31.99</v>
      </c>
      <c r="H125" s="564">
        <v>0</v>
      </c>
      <c r="I125" s="176">
        <v>0</v>
      </c>
      <c r="J125" s="58">
        <v>0</v>
      </c>
      <c r="K125" s="58">
        <v>0</v>
      </c>
      <c r="L125" s="110"/>
      <c r="M125" s="45"/>
      <c r="N125" s="45">
        <f t="shared" si="44"/>
        <v>115.99</v>
      </c>
    </row>
    <row r="126" spans="1:14" ht="76.5">
      <c r="A126" s="618" t="s">
        <v>130</v>
      </c>
      <c r="B126" s="436" t="s">
        <v>131</v>
      </c>
      <c r="C126" s="205" t="s">
        <v>19</v>
      </c>
      <c r="D126" s="238">
        <v>0</v>
      </c>
      <c r="E126" s="176">
        <v>0</v>
      </c>
      <c r="F126" s="180">
        <v>0</v>
      </c>
      <c r="G126" s="181">
        <f>G129+G133</f>
        <v>168937.82</v>
      </c>
      <c r="H126" s="549">
        <f>H129+H133</f>
        <v>109676.28</v>
      </c>
      <c r="I126" s="176">
        <v>0</v>
      </c>
      <c r="J126" s="58">
        <v>0</v>
      </c>
      <c r="K126" s="58">
        <v>0</v>
      </c>
      <c r="L126" s="110"/>
      <c r="M126" s="45"/>
      <c r="N126" s="45">
        <f t="shared" si="44"/>
        <v>278614.09999999998</v>
      </c>
    </row>
    <row r="127" spans="1:14">
      <c r="A127" s="619"/>
      <c r="B127" s="147"/>
      <c r="C127" s="329" t="s">
        <v>151</v>
      </c>
      <c r="D127" s="322">
        <f>D126</f>
        <v>0</v>
      </c>
      <c r="E127" s="322">
        <f t="shared" ref="E127:K127" si="48">E126</f>
        <v>0</v>
      </c>
      <c r="F127" s="322">
        <f t="shared" si="48"/>
        <v>0</v>
      </c>
      <c r="G127" s="321">
        <f t="shared" si="48"/>
        <v>168937.82</v>
      </c>
      <c r="H127" s="556">
        <v>0</v>
      </c>
      <c r="I127" s="322">
        <f t="shared" si="48"/>
        <v>0</v>
      </c>
      <c r="J127" s="322">
        <f t="shared" si="48"/>
        <v>0</v>
      </c>
      <c r="K127" s="322">
        <f t="shared" si="48"/>
        <v>0</v>
      </c>
      <c r="L127" s="110"/>
      <c r="M127" s="45"/>
      <c r="N127" s="45"/>
    </row>
    <row r="128" spans="1:14" ht="15.75" customHeight="1">
      <c r="A128" s="601"/>
      <c r="B128" s="179"/>
      <c r="C128" s="329" t="s">
        <v>152</v>
      </c>
      <c r="D128" s="238">
        <v>0</v>
      </c>
      <c r="E128" s="176">
        <v>0</v>
      </c>
      <c r="F128" s="180">
        <v>0</v>
      </c>
      <c r="G128" s="182">
        <v>0</v>
      </c>
      <c r="H128" s="549">
        <f>H126</f>
        <v>109676.28</v>
      </c>
      <c r="I128" s="176">
        <v>0</v>
      </c>
      <c r="J128" s="58">
        <v>0</v>
      </c>
      <c r="K128" s="186">
        <v>0</v>
      </c>
      <c r="L128" s="110"/>
      <c r="M128" s="45"/>
      <c r="N128" s="45">
        <f t="shared" si="44"/>
        <v>109676.28</v>
      </c>
    </row>
    <row r="129" spans="1:16">
      <c r="A129" s="591"/>
      <c r="B129" s="474"/>
      <c r="C129" s="42" t="s">
        <v>20</v>
      </c>
      <c r="D129" s="464">
        <v>0</v>
      </c>
      <c r="E129" s="454">
        <v>0</v>
      </c>
      <c r="F129" s="454">
        <v>0</v>
      </c>
      <c r="G129" s="453">
        <f>G131</f>
        <v>167248.44</v>
      </c>
      <c r="H129" s="555">
        <v>106791.92</v>
      </c>
      <c r="I129" s="454">
        <v>0</v>
      </c>
      <c r="J129" s="466">
        <v>0</v>
      </c>
      <c r="K129" s="186"/>
      <c r="L129" s="110"/>
      <c r="M129" s="45"/>
      <c r="N129" s="45">
        <f t="shared" si="44"/>
        <v>274040.36</v>
      </c>
    </row>
    <row r="130" spans="1:16">
      <c r="A130" s="591"/>
      <c r="B130" s="474"/>
      <c r="C130" s="344" t="s">
        <v>21</v>
      </c>
      <c r="D130" s="464"/>
      <c r="E130" s="454"/>
      <c r="F130" s="454"/>
      <c r="G130" s="453"/>
      <c r="H130" s="555"/>
      <c r="I130" s="454"/>
      <c r="J130" s="467"/>
      <c r="K130" s="221">
        <v>0</v>
      </c>
      <c r="L130" s="110"/>
      <c r="M130" s="45"/>
      <c r="N130" s="45">
        <f t="shared" si="44"/>
        <v>0</v>
      </c>
    </row>
    <row r="131" spans="1:16">
      <c r="A131" s="591"/>
      <c r="B131" s="474"/>
      <c r="C131" s="42" t="s">
        <v>29</v>
      </c>
      <c r="D131" s="464">
        <v>0</v>
      </c>
      <c r="E131" s="454">
        <v>0</v>
      </c>
      <c r="F131" s="454">
        <v>0</v>
      </c>
      <c r="G131" s="453">
        <v>167248.44</v>
      </c>
      <c r="H131" s="555">
        <f>H129</f>
        <v>106791.92</v>
      </c>
      <c r="I131" s="454">
        <v>0</v>
      </c>
      <c r="J131" s="466">
        <v>0</v>
      </c>
      <c r="K131" s="186"/>
      <c r="L131" s="110"/>
      <c r="M131" s="45"/>
      <c r="N131" s="45">
        <f t="shared" si="44"/>
        <v>274040.36</v>
      </c>
    </row>
    <row r="132" spans="1:16" ht="53.25" customHeight="1">
      <c r="A132" s="591"/>
      <c r="B132" s="474"/>
      <c r="C132" s="55" t="s">
        <v>147</v>
      </c>
      <c r="D132" s="464"/>
      <c r="E132" s="454"/>
      <c r="F132" s="454"/>
      <c r="G132" s="453"/>
      <c r="H132" s="554"/>
      <c r="I132" s="454"/>
      <c r="J132" s="467"/>
      <c r="K132" s="187">
        <v>0</v>
      </c>
      <c r="L132" s="110"/>
      <c r="M132" s="45"/>
      <c r="N132" s="45">
        <f t="shared" si="44"/>
        <v>0</v>
      </c>
    </row>
    <row r="133" spans="1:16" ht="15.75" customHeight="1">
      <c r="A133" s="601"/>
      <c r="B133" s="179"/>
      <c r="C133" s="188" t="s">
        <v>22</v>
      </c>
      <c r="D133" s="238">
        <v>0</v>
      </c>
      <c r="E133" s="176">
        <v>0</v>
      </c>
      <c r="F133" s="180">
        <v>0</v>
      </c>
      <c r="G133" s="181">
        <f>G135</f>
        <v>1689.38</v>
      </c>
      <c r="H133" s="552">
        <f>H135</f>
        <v>2884.36</v>
      </c>
      <c r="I133" s="176">
        <v>0</v>
      </c>
      <c r="J133" s="58">
        <v>0</v>
      </c>
      <c r="K133" s="187">
        <v>0</v>
      </c>
      <c r="L133" s="110"/>
      <c r="M133" s="45"/>
      <c r="N133" s="45">
        <f t="shared" si="44"/>
        <v>4573.74</v>
      </c>
    </row>
    <row r="134" spans="1:16" ht="15.75" customHeight="1">
      <c r="A134" s="601"/>
      <c r="B134" s="327"/>
      <c r="C134" s="329" t="s">
        <v>151</v>
      </c>
      <c r="D134" s="322">
        <f>D133</f>
        <v>0</v>
      </c>
      <c r="E134" s="322">
        <f t="shared" ref="E134:K134" si="49">E133</f>
        <v>0</v>
      </c>
      <c r="F134" s="322">
        <f t="shared" si="49"/>
        <v>0</v>
      </c>
      <c r="G134" s="322">
        <f t="shared" si="49"/>
        <v>1689.38</v>
      </c>
      <c r="H134" s="552">
        <f t="shared" si="49"/>
        <v>2884.36</v>
      </c>
      <c r="I134" s="322">
        <f t="shared" si="49"/>
        <v>0</v>
      </c>
      <c r="J134" s="322">
        <f t="shared" si="49"/>
        <v>0</v>
      </c>
      <c r="K134" s="322">
        <f t="shared" si="49"/>
        <v>0</v>
      </c>
      <c r="L134" s="110"/>
      <c r="M134" s="45"/>
      <c r="N134" s="45"/>
    </row>
    <row r="135" spans="1:16" ht="45" customHeight="1">
      <c r="A135" s="602"/>
      <c r="B135" s="24"/>
      <c r="C135" s="264" t="s">
        <v>147</v>
      </c>
      <c r="D135" s="238">
        <v>0</v>
      </c>
      <c r="E135" s="176">
        <v>0</v>
      </c>
      <c r="F135" s="180">
        <v>0</v>
      </c>
      <c r="G135" s="181">
        <v>1689.38</v>
      </c>
      <c r="H135" s="552">
        <v>2884.36</v>
      </c>
      <c r="I135" s="176">
        <v>0</v>
      </c>
      <c r="J135" s="58">
        <v>0</v>
      </c>
      <c r="K135" s="58">
        <v>0</v>
      </c>
      <c r="L135" s="110"/>
      <c r="M135" s="45"/>
      <c r="N135" s="45">
        <f t="shared" si="44"/>
        <v>4573.74</v>
      </c>
    </row>
    <row r="136" spans="1:16" ht="82.5" customHeight="1">
      <c r="A136" s="618" t="s">
        <v>143</v>
      </c>
      <c r="B136" s="90" t="s">
        <v>144</v>
      </c>
      <c r="C136" s="205" t="s">
        <v>19</v>
      </c>
      <c r="D136" s="238">
        <v>0</v>
      </c>
      <c r="E136" s="233">
        <v>0</v>
      </c>
      <c r="F136" s="233">
        <v>0</v>
      </c>
      <c r="G136" s="233">
        <v>0</v>
      </c>
      <c r="H136" s="549">
        <f>H139+H143</f>
        <v>30845.200000000001</v>
      </c>
      <c r="I136" s="233">
        <v>0</v>
      </c>
      <c r="J136" s="58">
        <v>0</v>
      </c>
      <c r="K136" s="58">
        <v>0</v>
      </c>
      <c r="L136" s="110"/>
      <c r="M136" s="45"/>
      <c r="N136" s="45"/>
    </row>
    <row r="137" spans="1:16" ht="16.5" customHeight="1">
      <c r="A137" s="619"/>
      <c r="B137" s="147"/>
      <c r="C137" s="329" t="s">
        <v>151</v>
      </c>
      <c r="D137" s="322">
        <f>D136</f>
        <v>0</v>
      </c>
      <c r="E137" s="322">
        <f t="shared" ref="E137:K137" si="50">E136</f>
        <v>0</v>
      </c>
      <c r="F137" s="322">
        <f t="shared" si="50"/>
        <v>0</v>
      </c>
      <c r="G137" s="322">
        <f t="shared" si="50"/>
        <v>0</v>
      </c>
      <c r="H137" s="552">
        <v>0</v>
      </c>
      <c r="I137" s="322">
        <f t="shared" si="50"/>
        <v>0</v>
      </c>
      <c r="J137" s="322">
        <f t="shared" si="50"/>
        <v>0</v>
      </c>
      <c r="K137" s="322">
        <f t="shared" si="50"/>
        <v>0</v>
      </c>
      <c r="L137" s="110"/>
      <c r="M137" s="45"/>
      <c r="N137" s="45"/>
    </row>
    <row r="138" spans="1:16" ht="15.75" customHeight="1">
      <c r="A138" s="601"/>
      <c r="B138" s="234"/>
      <c r="C138" s="329" t="s">
        <v>152</v>
      </c>
      <c r="D138" s="238">
        <v>0</v>
      </c>
      <c r="E138" s="233">
        <v>0</v>
      </c>
      <c r="F138" s="233">
        <v>0</v>
      </c>
      <c r="G138" s="233">
        <v>0</v>
      </c>
      <c r="H138" s="552">
        <f>H139</f>
        <v>30536.75</v>
      </c>
      <c r="I138" s="233">
        <v>0</v>
      </c>
      <c r="J138" s="58">
        <v>0</v>
      </c>
      <c r="K138" s="236">
        <v>0</v>
      </c>
      <c r="L138" s="110"/>
      <c r="M138" s="45"/>
      <c r="N138" s="45"/>
    </row>
    <row r="139" spans="1:16" ht="15.75" customHeight="1">
      <c r="A139" s="591"/>
      <c r="B139" s="474"/>
      <c r="C139" s="42" t="s">
        <v>20</v>
      </c>
      <c r="D139" s="464">
        <v>0</v>
      </c>
      <c r="E139" s="464">
        <v>0</v>
      </c>
      <c r="F139" s="454">
        <v>0</v>
      </c>
      <c r="G139" s="454">
        <v>0</v>
      </c>
      <c r="H139" s="554">
        <f>H141</f>
        <v>30536.75</v>
      </c>
      <c r="I139" s="454">
        <v>0</v>
      </c>
      <c r="J139" s="466">
        <v>0</v>
      </c>
      <c r="K139" s="236"/>
      <c r="L139" s="110"/>
      <c r="M139" s="45"/>
      <c r="N139" s="45"/>
    </row>
    <row r="140" spans="1:16" ht="15.75" customHeight="1">
      <c r="A140" s="591"/>
      <c r="B140" s="474"/>
      <c r="C140" s="344" t="s">
        <v>21</v>
      </c>
      <c r="D140" s="464"/>
      <c r="E140" s="464"/>
      <c r="F140" s="454"/>
      <c r="G140" s="454"/>
      <c r="H140" s="554"/>
      <c r="I140" s="454"/>
      <c r="J140" s="467"/>
      <c r="K140" s="221">
        <v>0</v>
      </c>
      <c r="L140" s="110"/>
      <c r="M140" s="45"/>
      <c r="N140" s="45"/>
    </row>
    <row r="141" spans="1:16" ht="15.75" customHeight="1">
      <c r="A141" s="591"/>
      <c r="B141" s="474"/>
      <c r="C141" s="42" t="s">
        <v>29</v>
      </c>
      <c r="D141" s="464">
        <v>0</v>
      </c>
      <c r="E141" s="454">
        <v>0</v>
      </c>
      <c r="F141" s="454">
        <v>0</v>
      </c>
      <c r="G141" s="454">
        <v>0</v>
      </c>
      <c r="H141" s="554">
        <f>30536.75</f>
        <v>30536.75</v>
      </c>
      <c r="I141" s="454">
        <v>0</v>
      </c>
      <c r="J141" s="466">
        <v>0</v>
      </c>
      <c r="K141" s="236"/>
      <c r="L141" s="110"/>
      <c r="M141" s="45"/>
      <c r="N141" s="45"/>
    </row>
    <row r="142" spans="1:16" ht="48" customHeight="1">
      <c r="A142" s="591"/>
      <c r="B142" s="474"/>
      <c r="C142" s="55" t="s">
        <v>147</v>
      </c>
      <c r="D142" s="464"/>
      <c r="E142" s="454"/>
      <c r="F142" s="454"/>
      <c r="G142" s="454"/>
      <c r="H142" s="554"/>
      <c r="I142" s="454"/>
      <c r="J142" s="467"/>
      <c r="K142" s="237">
        <v>0</v>
      </c>
      <c r="L142" s="110"/>
      <c r="M142" s="45"/>
      <c r="N142" s="45"/>
      <c r="P142" t="s">
        <v>172</v>
      </c>
    </row>
    <row r="143" spans="1:16" ht="15.75" customHeight="1">
      <c r="A143" s="601"/>
      <c r="B143" s="234"/>
      <c r="C143" s="331" t="s">
        <v>22</v>
      </c>
      <c r="D143" s="238">
        <v>0</v>
      </c>
      <c r="E143" s="233">
        <v>0</v>
      </c>
      <c r="F143" s="233">
        <v>0</v>
      </c>
      <c r="G143" s="233">
        <v>0</v>
      </c>
      <c r="H143" s="552">
        <f>H145</f>
        <v>308.45</v>
      </c>
      <c r="I143" s="233">
        <v>0</v>
      </c>
      <c r="J143" s="58">
        <v>0</v>
      </c>
      <c r="K143" s="237">
        <v>0</v>
      </c>
      <c r="L143" s="110"/>
      <c r="M143" s="45"/>
      <c r="N143" s="45"/>
    </row>
    <row r="144" spans="1:16" ht="15.75" customHeight="1">
      <c r="A144" s="601"/>
      <c r="B144" s="327"/>
      <c r="C144" s="329" t="s">
        <v>152</v>
      </c>
      <c r="D144" s="322">
        <v>0</v>
      </c>
      <c r="E144" s="322">
        <v>0</v>
      </c>
      <c r="F144" s="322">
        <v>0</v>
      </c>
      <c r="G144" s="322">
        <v>0</v>
      </c>
      <c r="H144" s="552">
        <v>308.45</v>
      </c>
      <c r="I144" s="322">
        <v>0</v>
      </c>
      <c r="J144" s="58">
        <v>0</v>
      </c>
      <c r="K144" s="324">
        <v>0</v>
      </c>
      <c r="L144" s="110"/>
      <c r="M144" s="45"/>
      <c r="N144" s="45"/>
    </row>
    <row r="145" spans="1:15" ht="62.25" customHeight="1">
      <c r="A145" s="602"/>
      <c r="B145" s="24"/>
      <c r="C145" s="264" t="s">
        <v>147</v>
      </c>
      <c r="D145" s="238">
        <v>0</v>
      </c>
      <c r="E145" s="233">
        <v>0</v>
      </c>
      <c r="F145" s="233">
        <v>0</v>
      </c>
      <c r="G145" s="233">
        <v>0</v>
      </c>
      <c r="H145" s="552">
        <v>308.45</v>
      </c>
      <c r="I145" s="233">
        <v>0</v>
      </c>
      <c r="J145" s="58">
        <v>0</v>
      </c>
      <c r="K145" s="58">
        <v>0</v>
      </c>
      <c r="L145" s="110"/>
      <c r="M145" s="45"/>
      <c r="N145" s="45"/>
      <c r="O145" t="s">
        <v>173</v>
      </c>
    </row>
    <row r="146" spans="1:15" ht="135.75" customHeight="1">
      <c r="A146" s="618" t="s">
        <v>124</v>
      </c>
      <c r="B146" s="90" t="s">
        <v>125</v>
      </c>
      <c r="C146" s="205" t="s">
        <v>19</v>
      </c>
      <c r="D146" s="238">
        <v>0</v>
      </c>
      <c r="E146" s="4">
        <v>0</v>
      </c>
      <c r="F146" s="180">
        <v>0</v>
      </c>
      <c r="G146" s="162">
        <f>G150+G154</f>
        <v>32170.62</v>
      </c>
      <c r="H146" s="549">
        <f t="shared" ref="H146:K146" si="51">H150+H154</f>
        <v>20157.22</v>
      </c>
      <c r="I146" s="195">
        <f t="shared" si="51"/>
        <v>0</v>
      </c>
      <c r="J146" s="326">
        <f t="shared" si="51"/>
        <v>0</v>
      </c>
      <c r="K146" s="326">
        <f t="shared" si="51"/>
        <v>0</v>
      </c>
      <c r="L146" s="111"/>
      <c r="M146" s="45"/>
      <c r="N146" s="45">
        <f t="shared" si="44"/>
        <v>52327.839999999997</v>
      </c>
    </row>
    <row r="147" spans="1:15" ht="16.5" customHeight="1">
      <c r="A147" s="619"/>
      <c r="B147" s="147"/>
      <c r="C147" s="329" t="s">
        <v>151</v>
      </c>
      <c r="D147" s="322">
        <f>D146</f>
        <v>0</v>
      </c>
      <c r="E147" s="322">
        <f t="shared" ref="E147:G147" si="52">E146</f>
        <v>0</v>
      </c>
      <c r="F147" s="322">
        <f t="shared" si="52"/>
        <v>0</v>
      </c>
      <c r="G147" s="322">
        <f t="shared" si="52"/>
        <v>32170.62</v>
      </c>
      <c r="H147" s="552">
        <v>0</v>
      </c>
      <c r="I147" s="322">
        <f t="shared" ref="I147" si="53">I146</f>
        <v>0</v>
      </c>
      <c r="J147" s="322">
        <f t="shared" ref="J147" si="54">J146</f>
        <v>0</v>
      </c>
      <c r="K147" s="322">
        <f t="shared" ref="K147" si="55">K146</f>
        <v>0</v>
      </c>
      <c r="L147" s="111"/>
      <c r="M147" s="45"/>
      <c r="N147" s="45"/>
    </row>
    <row r="148" spans="1:15" ht="15" customHeight="1">
      <c r="A148" s="619"/>
      <c r="B148" s="147"/>
      <c r="C148" s="329" t="s">
        <v>152</v>
      </c>
      <c r="D148" s="322">
        <v>0</v>
      </c>
      <c r="E148" s="322">
        <v>0</v>
      </c>
      <c r="F148" s="322">
        <v>0</v>
      </c>
      <c r="G148" s="326">
        <v>0</v>
      </c>
      <c r="H148" s="549">
        <f>H146</f>
        <v>20157.22</v>
      </c>
      <c r="I148" s="321"/>
      <c r="J148" s="326">
        <f t="shared" ref="J148:K148" si="56">J146</f>
        <v>0</v>
      </c>
      <c r="K148" s="326">
        <f t="shared" si="56"/>
        <v>0</v>
      </c>
      <c r="L148" s="111"/>
      <c r="M148" s="45"/>
      <c r="N148" s="45"/>
    </row>
    <row r="149" spans="1:15" ht="21.6" customHeight="1">
      <c r="A149" s="601"/>
      <c r="B149" s="142"/>
      <c r="C149" s="188" t="s">
        <v>25</v>
      </c>
      <c r="D149" s="238">
        <v>0</v>
      </c>
      <c r="E149" s="4">
        <v>0</v>
      </c>
      <c r="F149" s="180">
        <v>0</v>
      </c>
      <c r="G149" s="126">
        <v>0</v>
      </c>
      <c r="H149" s="552">
        <v>0</v>
      </c>
      <c r="I149" s="4">
        <v>0</v>
      </c>
      <c r="J149" s="58">
        <v>0</v>
      </c>
      <c r="K149" s="58">
        <v>0</v>
      </c>
      <c r="L149" s="111"/>
      <c r="M149" s="45"/>
      <c r="N149" s="45">
        <f t="shared" si="44"/>
        <v>0</v>
      </c>
    </row>
    <row r="150" spans="1:15" ht="12.6" customHeight="1">
      <c r="A150" s="591"/>
      <c r="B150" s="528"/>
      <c r="C150" s="188" t="s">
        <v>20</v>
      </c>
      <c r="D150" s="454">
        <v>0</v>
      </c>
      <c r="E150" s="454">
        <v>0</v>
      </c>
      <c r="F150" s="454">
        <v>0</v>
      </c>
      <c r="G150" s="453">
        <f>G152</f>
        <v>31848.92</v>
      </c>
      <c r="H150" s="555">
        <f>H152</f>
        <v>19955.650000000001</v>
      </c>
      <c r="I150" s="454">
        <v>0</v>
      </c>
      <c r="J150" s="470">
        <v>0</v>
      </c>
      <c r="K150" s="58">
        <v>0</v>
      </c>
      <c r="L150" s="111"/>
      <c r="M150" s="45"/>
      <c r="N150" s="45">
        <f t="shared" si="44"/>
        <v>51804.57</v>
      </c>
    </row>
    <row r="151" spans="1:15" ht="25.5" hidden="1" customHeight="1" thickBot="1">
      <c r="A151" s="591"/>
      <c r="B151" s="528"/>
      <c r="C151" s="330" t="s">
        <v>21</v>
      </c>
      <c r="D151" s="454"/>
      <c r="E151" s="454"/>
      <c r="F151" s="454"/>
      <c r="G151" s="453"/>
      <c r="H151" s="555"/>
      <c r="I151" s="454"/>
      <c r="J151" s="471"/>
      <c r="K151" s="186"/>
      <c r="L151" s="111"/>
      <c r="M151" s="45"/>
      <c r="N151" s="45">
        <f t="shared" si="44"/>
        <v>0</v>
      </c>
    </row>
    <row r="152" spans="1:15" ht="13.5" customHeight="1">
      <c r="A152" s="591"/>
      <c r="B152" s="527"/>
      <c r="C152" s="42" t="s">
        <v>29</v>
      </c>
      <c r="D152" s="464">
        <v>0</v>
      </c>
      <c r="E152" s="454">
        <v>0</v>
      </c>
      <c r="F152" s="454">
        <v>0</v>
      </c>
      <c r="G152" s="453">
        <v>31848.92</v>
      </c>
      <c r="H152" s="555">
        <f>H164</f>
        <v>19955.650000000001</v>
      </c>
      <c r="I152" s="454">
        <v>0</v>
      </c>
      <c r="J152" s="466">
        <v>0</v>
      </c>
      <c r="K152" s="186"/>
      <c r="L152" s="111"/>
      <c r="M152" s="45"/>
      <c r="N152" s="45">
        <f t="shared" si="44"/>
        <v>51804.57</v>
      </c>
    </row>
    <row r="153" spans="1:15" ht="46.5" customHeight="1">
      <c r="A153" s="591"/>
      <c r="B153" s="527"/>
      <c r="C153" s="55" t="s">
        <v>147</v>
      </c>
      <c r="D153" s="464"/>
      <c r="E153" s="454"/>
      <c r="F153" s="454"/>
      <c r="G153" s="453"/>
      <c r="H153" s="555"/>
      <c r="I153" s="454"/>
      <c r="J153" s="467"/>
      <c r="K153" s="187">
        <v>0</v>
      </c>
      <c r="L153" s="111"/>
      <c r="M153" s="45"/>
      <c r="N153" s="45">
        <f t="shared" si="44"/>
        <v>0</v>
      </c>
    </row>
    <row r="154" spans="1:15" ht="21.95" customHeight="1">
      <c r="A154" s="601"/>
      <c r="B154" s="142"/>
      <c r="C154" s="331" t="s">
        <v>22</v>
      </c>
      <c r="D154" s="238">
        <v>0</v>
      </c>
      <c r="E154" s="4">
        <v>0</v>
      </c>
      <c r="F154" s="180">
        <v>0</v>
      </c>
      <c r="G154" s="162">
        <f>G157</f>
        <v>321.7</v>
      </c>
      <c r="H154" s="549">
        <f>H157</f>
        <v>201.57</v>
      </c>
      <c r="I154" s="4">
        <v>0</v>
      </c>
      <c r="J154" s="58">
        <v>0</v>
      </c>
      <c r="K154" s="187">
        <v>0</v>
      </c>
      <c r="L154" s="111"/>
      <c r="M154" s="45"/>
      <c r="N154" s="45">
        <f t="shared" si="44"/>
        <v>523.27</v>
      </c>
    </row>
    <row r="155" spans="1:15" ht="16.5" customHeight="1">
      <c r="A155" s="601"/>
      <c r="B155" s="335"/>
      <c r="C155" s="329" t="s">
        <v>151</v>
      </c>
      <c r="D155" s="322">
        <f>D154</f>
        <v>0</v>
      </c>
      <c r="E155" s="322">
        <f t="shared" ref="E155:G155" si="57">E154</f>
        <v>0</v>
      </c>
      <c r="F155" s="322">
        <f t="shared" si="57"/>
        <v>0</v>
      </c>
      <c r="G155" s="321">
        <f t="shared" si="57"/>
        <v>321.7</v>
      </c>
      <c r="H155" s="552">
        <v>0</v>
      </c>
      <c r="I155" s="322">
        <v>0</v>
      </c>
      <c r="J155" s="58">
        <v>0</v>
      </c>
      <c r="K155" s="58">
        <v>0</v>
      </c>
      <c r="L155" s="111"/>
      <c r="M155" s="45"/>
      <c r="N155" s="45"/>
    </row>
    <row r="156" spans="1:15" ht="17.25" customHeight="1">
      <c r="A156" s="601"/>
      <c r="B156" s="335"/>
      <c r="C156" s="329" t="s">
        <v>152</v>
      </c>
      <c r="D156" s="322">
        <v>0</v>
      </c>
      <c r="E156" s="322">
        <v>0</v>
      </c>
      <c r="F156" s="322">
        <v>0</v>
      </c>
      <c r="G156" s="326">
        <v>0</v>
      </c>
      <c r="H156" s="549">
        <f>H154</f>
        <v>201.57</v>
      </c>
      <c r="I156" s="322"/>
      <c r="J156" s="58"/>
      <c r="K156" s="325"/>
      <c r="L156" s="111"/>
      <c r="M156" s="45"/>
      <c r="N156" s="45"/>
    </row>
    <row r="157" spans="1:15" ht="51" customHeight="1">
      <c r="A157" s="602"/>
      <c r="B157" s="183"/>
      <c r="C157" s="264" t="s">
        <v>147</v>
      </c>
      <c r="D157" s="238">
        <v>0</v>
      </c>
      <c r="E157" s="4">
        <v>0</v>
      </c>
      <c r="F157" s="180">
        <v>0</v>
      </c>
      <c r="G157" s="162">
        <f>G169</f>
        <v>321.7</v>
      </c>
      <c r="H157" s="549">
        <f>H169+H179</f>
        <v>201.57</v>
      </c>
      <c r="I157" s="4">
        <v>0</v>
      </c>
      <c r="J157" s="58">
        <v>0</v>
      </c>
      <c r="K157" s="58">
        <v>0</v>
      </c>
      <c r="L157" s="111"/>
      <c r="M157" s="45"/>
      <c r="N157" s="45">
        <f t="shared" si="44"/>
        <v>523.27</v>
      </c>
    </row>
    <row r="158" spans="1:15" ht="135" customHeight="1">
      <c r="A158" s="618" t="s">
        <v>126</v>
      </c>
      <c r="B158" s="437" t="s">
        <v>134</v>
      </c>
      <c r="C158" s="205" t="s">
        <v>19</v>
      </c>
      <c r="D158" s="238">
        <v>0</v>
      </c>
      <c r="E158" s="185">
        <v>0</v>
      </c>
      <c r="F158" s="185">
        <v>0</v>
      </c>
      <c r="G158" s="195">
        <f>G162+G166</f>
        <v>32170.62</v>
      </c>
      <c r="H158" s="549">
        <f>H162+H166</f>
        <v>20157.22</v>
      </c>
      <c r="I158" s="185">
        <v>0</v>
      </c>
      <c r="J158" s="58">
        <v>0</v>
      </c>
      <c r="K158" s="58">
        <v>0</v>
      </c>
      <c r="L158" s="111"/>
      <c r="M158" s="45"/>
      <c r="N158" s="45">
        <f t="shared" si="44"/>
        <v>52327.839999999997</v>
      </c>
    </row>
    <row r="159" spans="1:15" ht="18.75" customHeight="1">
      <c r="A159" s="619"/>
      <c r="B159" s="147"/>
      <c r="C159" s="329" t="s">
        <v>151</v>
      </c>
      <c r="D159" s="322">
        <f>D158</f>
        <v>0</v>
      </c>
      <c r="E159" s="322">
        <f t="shared" ref="E159:G159" si="58">E158</f>
        <v>0</v>
      </c>
      <c r="F159" s="322">
        <f t="shared" si="58"/>
        <v>0</v>
      </c>
      <c r="G159" s="322">
        <f t="shared" si="58"/>
        <v>32170.62</v>
      </c>
      <c r="H159" s="556">
        <v>0</v>
      </c>
      <c r="I159" s="322"/>
      <c r="J159" s="58">
        <v>0</v>
      </c>
      <c r="K159" s="58">
        <v>0</v>
      </c>
      <c r="L159" s="111"/>
      <c r="M159" s="45"/>
      <c r="N159" s="45"/>
    </row>
    <row r="160" spans="1:15" ht="21.75" customHeight="1">
      <c r="A160" s="619"/>
      <c r="B160" s="147"/>
      <c r="C160" s="329" t="s">
        <v>152</v>
      </c>
      <c r="D160" s="322">
        <v>0</v>
      </c>
      <c r="E160" s="322">
        <v>0</v>
      </c>
      <c r="F160" s="322">
        <v>0</v>
      </c>
      <c r="G160" s="326">
        <v>0</v>
      </c>
      <c r="H160" s="549">
        <f>H158</f>
        <v>20157.22</v>
      </c>
      <c r="I160" s="322"/>
      <c r="J160" s="408">
        <f t="shared" ref="J160:K160" si="59">J158</f>
        <v>0</v>
      </c>
      <c r="K160" s="408">
        <f t="shared" si="59"/>
        <v>0</v>
      </c>
      <c r="L160" s="111"/>
      <c r="M160" s="45"/>
      <c r="N160" s="45"/>
    </row>
    <row r="161" spans="1:14" ht="32.450000000000003" customHeight="1">
      <c r="A161" s="601"/>
      <c r="B161" s="199"/>
      <c r="C161" s="248" t="s">
        <v>25</v>
      </c>
      <c r="D161" s="238">
        <v>0</v>
      </c>
      <c r="E161" s="185">
        <v>0</v>
      </c>
      <c r="F161" s="185">
        <v>0</v>
      </c>
      <c r="G161" s="197">
        <v>0</v>
      </c>
      <c r="H161" s="556">
        <v>0</v>
      </c>
      <c r="I161" s="185">
        <v>0</v>
      </c>
      <c r="J161" s="58">
        <v>0</v>
      </c>
      <c r="K161" s="58">
        <v>0</v>
      </c>
      <c r="L161" s="111"/>
      <c r="M161" s="45"/>
      <c r="N161" s="45">
        <f t="shared" si="44"/>
        <v>0</v>
      </c>
    </row>
    <row r="162" spans="1:14" ht="21" customHeight="1">
      <c r="A162" s="591"/>
      <c r="B162" s="474"/>
      <c r="C162" s="42" t="s">
        <v>20</v>
      </c>
      <c r="D162" s="464">
        <v>0</v>
      </c>
      <c r="E162" s="464">
        <v>0</v>
      </c>
      <c r="F162" s="454">
        <v>0</v>
      </c>
      <c r="G162" s="453">
        <f>G164</f>
        <v>31848.92</v>
      </c>
      <c r="H162" s="555">
        <f>H164</f>
        <v>19955.650000000001</v>
      </c>
      <c r="I162" s="454">
        <v>0</v>
      </c>
      <c r="J162" s="466">
        <v>0</v>
      </c>
      <c r="K162" s="470">
        <v>0</v>
      </c>
      <c r="L162" s="111"/>
      <c r="M162" s="45"/>
      <c r="N162" s="45">
        <f t="shared" si="44"/>
        <v>51804.57</v>
      </c>
    </row>
    <row r="163" spans="1:14" ht="20.25" customHeight="1">
      <c r="A163" s="591"/>
      <c r="B163" s="474"/>
      <c r="C163" s="344" t="s">
        <v>21</v>
      </c>
      <c r="D163" s="464"/>
      <c r="E163" s="464"/>
      <c r="F163" s="454"/>
      <c r="G163" s="453"/>
      <c r="H163" s="555"/>
      <c r="I163" s="454"/>
      <c r="J163" s="467"/>
      <c r="K163" s="471"/>
      <c r="L163" s="111"/>
      <c r="M163" s="45"/>
      <c r="N163" s="45">
        <f t="shared" si="44"/>
        <v>0</v>
      </c>
    </row>
    <row r="164" spans="1:14" ht="16.5" customHeight="1">
      <c r="A164" s="591"/>
      <c r="B164" s="474"/>
      <c r="C164" s="42" t="s">
        <v>29</v>
      </c>
      <c r="D164" s="464">
        <v>0</v>
      </c>
      <c r="E164" s="454">
        <v>0</v>
      </c>
      <c r="F164" s="454">
        <v>0</v>
      </c>
      <c r="G164" s="453">
        <v>31848.92</v>
      </c>
      <c r="H164" s="555">
        <v>19955.650000000001</v>
      </c>
      <c r="I164" s="454">
        <v>0</v>
      </c>
      <c r="J164" s="466">
        <v>0</v>
      </c>
      <c r="K164" s="470">
        <v>0</v>
      </c>
      <c r="L164" s="111"/>
      <c r="M164" s="45"/>
      <c r="N164" s="45">
        <f t="shared" si="44"/>
        <v>51804.57</v>
      </c>
    </row>
    <row r="165" spans="1:14" ht="51" customHeight="1">
      <c r="A165" s="591"/>
      <c r="B165" s="474"/>
      <c r="C165" s="55" t="s">
        <v>147</v>
      </c>
      <c r="D165" s="464"/>
      <c r="E165" s="454"/>
      <c r="F165" s="454"/>
      <c r="G165" s="453"/>
      <c r="H165" s="555"/>
      <c r="I165" s="454"/>
      <c r="J165" s="467"/>
      <c r="K165" s="471"/>
      <c r="L165" s="111"/>
      <c r="M165" s="45"/>
      <c r="N165" s="45">
        <f t="shared" si="44"/>
        <v>0</v>
      </c>
    </row>
    <row r="166" spans="1:14" ht="32.450000000000003" customHeight="1">
      <c r="A166" s="601"/>
      <c r="B166" s="199"/>
      <c r="C166" s="331" t="s">
        <v>22</v>
      </c>
      <c r="D166" s="238">
        <v>0</v>
      </c>
      <c r="E166" s="185">
        <v>0</v>
      </c>
      <c r="F166" s="185">
        <v>0</v>
      </c>
      <c r="G166" s="195">
        <f>G169</f>
        <v>321.7</v>
      </c>
      <c r="H166" s="549">
        <f>H169</f>
        <v>201.57</v>
      </c>
      <c r="I166" s="185">
        <v>0</v>
      </c>
      <c r="J166" s="58">
        <v>0</v>
      </c>
      <c r="K166" s="58">
        <v>0</v>
      </c>
      <c r="L166" s="111"/>
      <c r="M166" s="45"/>
      <c r="N166" s="45">
        <f t="shared" si="44"/>
        <v>523.27</v>
      </c>
    </row>
    <row r="167" spans="1:14" ht="18.75" customHeight="1">
      <c r="A167" s="601"/>
      <c r="B167" s="327"/>
      <c r="C167" s="329" t="s">
        <v>151</v>
      </c>
      <c r="D167" s="322">
        <f>D166</f>
        <v>0</v>
      </c>
      <c r="E167" s="322">
        <f t="shared" ref="E167:G167" si="60">E166</f>
        <v>0</v>
      </c>
      <c r="F167" s="322">
        <f t="shared" si="60"/>
        <v>0</v>
      </c>
      <c r="G167" s="394">
        <f t="shared" si="60"/>
        <v>321.7</v>
      </c>
      <c r="H167" s="556">
        <v>0</v>
      </c>
      <c r="I167" s="322"/>
      <c r="J167" s="58">
        <v>0</v>
      </c>
      <c r="K167" s="58">
        <v>0</v>
      </c>
      <c r="L167" s="111"/>
      <c r="M167" s="45"/>
      <c r="N167" s="45"/>
    </row>
    <row r="168" spans="1:14" ht="18" customHeight="1">
      <c r="A168" s="601"/>
      <c r="B168" s="327"/>
      <c r="C168" s="329" t="s">
        <v>152</v>
      </c>
      <c r="D168" s="322">
        <v>0</v>
      </c>
      <c r="E168" s="322">
        <v>0</v>
      </c>
      <c r="F168" s="322">
        <v>0</v>
      </c>
      <c r="G168" s="326">
        <v>0</v>
      </c>
      <c r="H168" s="549">
        <f>H166</f>
        <v>201.57</v>
      </c>
      <c r="I168" s="322"/>
      <c r="J168" s="326">
        <f t="shared" ref="J168:K168" si="61">J166</f>
        <v>0</v>
      </c>
      <c r="K168" s="326">
        <f t="shared" si="61"/>
        <v>0</v>
      </c>
      <c r="L168" s="111"/>
      <c r="M168" s="45"/>
      <c r="N168" s="45"/>
    </row>
    <row r="169" spans="1:14" ht="66.75" customHeight="1">
      <c r="A169" s="602"/>
      <c r="B169" s="24"/>
      <c r="C169" s="264" t="s">
        <v>147</v>
      </c>
      <c r="D169" s="238">
        <v>0</v>
      </c>
      <c r="E169" s="185">
        <v>0</v>
      </c>
      <c r="F169" s="185">
        <v>0</v>
      </c>
      <c r="G169" s="195">
        <v>321.7</v>
      </c>
      <c r="H169" s="549">
        <v>201.57</v>
      </c>
      <c r="I169" s="185">
        <v>0</v>
      </c>
      <c r="J169" s="58">
        <v>0</v>
      </c>
      <c r="K169" s="58">
        <v>0</v>
      </c>
      <c r="L169" s="111"/>
      <c r="M169" s="45"/>
      <c r="N169" s="45">
        <f t="shared" si="44"/>
        <v>523.27</v>
      </c>
    </row>
    <row r="170" spans="1:14" ht="91.5" customHeight="1">
      <c r="A170" s="618" t="s">
        <v>135</v>
      </c>
      <c r="B170" s="90" t="s">
        <v>136</v>
      </c>
      <c r="C170" s="205" t="s">
        <v>19</v>
      </c>
      <c r="D170" s="238">
        <v>0</v>
      </c>
      <c r="E170" s="171">
        <v>0</v>
      </c>
      <c r="F170" s="180">
        <v>0</v>
      </c>
      <c r="G170" s="185">
        <v>0</v>
      </c>
      <c r="H170" s="549">
        <f>H172</f>
        <v>0</v>
      </c>
      <c r="I170" s="171">
        <v>0</v>
      </c>
      <c r="J170" s="58">
        <v>0</v>
      </c>
      <c r="K170" s="58">
        <v>0</v>
      </c>
      <c r="L170" s="111"/>
      <c r="M170" s="45"/>
      <c r="N170" s="45">
        <f t="shared" si="44"/>
        <v>0</v>
      </c>
    </row>
    <row r="171" spans="1:14" ht="16.5" customHeight="1">
      <c r="A171" s="619"/>
      <c r="B171" s="147"/>
      <c r="C171" s="329" t="s">
        <v>151</v>
      </c>
      <c r="D171" s="322">
        <f>D170</f>
        <v>0</v>
      </c>
      <c r="E171" s="322">
        <f t="shared" ref="E171:G171" si="62">E170</f>
        <v>0</v>
      </c>
      <c r="F171" s="322">
        <f t="shared" si="62"/>
        <v>0</v>
      </c>
      <c r="G171" s="322">
        <f t="shared" si="62"/>
        <v>0</v>
      </c>
      <c r="H171" s="556">
        <v>0</v>
      </c>
      <c r="I171" s="322"/>
      <c r="J171" s="58">
        <v>0</v>
      </c>
      <c r="K171" s="324">
        <v>0</v>
      </c>
      <c r="L171" s="111"/>
      <c r="M171" s="45"/>
      <c r="N171" s="45"/>
    </row>
    <row r="172" spans="1:14" ht="16.5" customHeight="1">
      <c r="A172" s="601"/>
      <c r="B172" s="173"/>
      <c r="C172" s="329" t="s">
        <v>152</v>
      </c>
      <c r="D172" s="238">
        <v>0</v>
      </c>
      <c r="E172" s="171">
        <v>0</v>
      </c>
      <c r="F172" s="180">
        <v>0</v>
      </c>
      <c r="G172" s="185">
        <v>0</v>
      </c>
      <c r="H172" s="549">
        <f>H177</f>
        <v>0</v>
      </c>
      <c r="I172" s="171">
        <v>0</v>
      </c>
      <c r="J172" s="58">
        <v>0</v>
      </c>
      <c r="K172" s="186">
        <v>0</v>
      </c>
      <c r="L172" s="111"/>
      <c r="M172" s="45"/>
      <c r="N172" s="45">
        <f t="shared" si="44"/>
        <v>0</v>
      </c>
    </row>
    <row r="173" spans="1:14" ht="10.5" customHeight="1">
      <c r="A173" s="591"/>
      <c r="B173" s="474"/>
      <c r="C173" s="248" t="s">
        <v>20</v>
      </c>
      <c r="D173" s="454">
        <v>0</v>
      </c>
      <c r="E173" s="464">
        <v>0</v>
      </c>
      <c r="F173" s="454">
        <v>0</v>
      </c>
      <c r="G173" s="454">
        <v>0</v>
      </c>
      <c r="H173" s="567">
        <v>0</v>
      </c>
      <c r="I173" s="454">
        <v>0</v>
      </c>
      <c r="J173" s="466">
        <v>0</v>
      </c>
      <c r="K173" s="186"/>
      <c r="L173" s="111"/>
      <c r="M173" s="45"/>
      <c r="N173" s="45">
        <f t="shared" si="44"/>
        <v>0</v>
      </c>
    </row>
    <row r="174" spans="1:14" ht="17.25" customHeight="1">
      <c r="A174" s="591"/>
      <c r="B174" s="474"/>
      <c r="C174" s="333" t="s">
        <v>21</v>
      </c>
      <c r="D174" s="454"/>
      <c r="E174" s="464"/>
      <c r="F174" s="454"/>
      <c r="G174" s="454"/>
      <c r="H174" s="568"/>
      <c r="I174" s="454"/>
      <c r="J174" s="467"/>
      <c r="K174" s="221">
        <v>0</v>
      </c>
      <c r="L174" s="111"/>
      <c r="M174" s="45"/>
      <c r="N174" s="45">
        <f t="shared" si="44"/>
        <v>0</v>
      </c>
    </row>
    <row r="175" spans="1:14" ht="16.5" customHeight="1">
      <c r="A175" s="591"/>
      <c r="B175" s="474"/>
      <c r="C175" s="42" t="s">
        <v>29</v>
      </c>
      <c r="D175" s="464">
        <v>0</v>
      </c>
      <c r="E175" s="454">
        <v>0</v>
      </c>
      <c r="F175" s="454">
        <v>0</v>
      </c>
      <c r="G175" s="454">
        <v>0</v>
      </c>
      <c r="H175" s="567">
        <v>0</v>
      </c>
      <c r="I175" s="454">
        <v>0</v>
      </c>
      <c r="J175" s="466">
        <v>0</v>
      </c>
      <c r="K175" s="186"/>
      <c r="L175" s="111"/>
      <c r="M175" s="45"/>
      <c r="N175" s="45">
        <f t="shared" si="44"/>
        <v>0</v>
      </c>
    </row>
    <row r="176" spans="1:14" ht="50.25" customHeight="1">
      <c r="A176" s="591"/>
      <c r="B176" s="474"/>
      <c r="C176" s="55" t="s">
        <v>147</v>
      </c>
      <c r="D176" s="464"/>
      <c r="E176" s="454"/>
      <c r="F176" s="454"/>
      <c r="G176" s="454"/>
      <c r="H176" s="568"/>
      <c r="I176" s="454"/>
      <c r="J176" s="467"/>
      <c r="K176" s="187">
        <v>0</v>
      </c>
      <c r="L176" s="111"/>
      <c r="M176" s="45"/>
      <c r="N176" s="45">
        <f t="shared" si="44"/>
        <v>0</v>
      </c>
    </row>
    <row r="177" spans="1:14" ht="32.450000000000003" customHeight="1">
      <c r="A177" s="601"/>
      <c r="B177" s="173"/>
      <c r="C177" s="331" t="s">
        <v>22</v>
      </c>
      <c r="D177" s="238">
        <v>0</v>
      </c>
      <c r="E177" s="171">
        <v>0</v>
      </c>
      <c r="F177" s="180">
        <v>0</v>
      </c>
      <c r="G177" s="185">
        <v>0</v>
      </c>
      <c r="H177" s="549">
        <f>H179</f>
        <v>0</v>
      </c>
      <c r="I177" s="171">
        <v>0</v>
      </c>
      <c r="J177" s="58">
        <v>0</v>
      </c>
      <c r="K177" s="58">
        <v>0</v>
      </c>
      <c r="L177" s="111"/>
      <c r="M177" s="45"/>
      <c r="N177" s="45">
        <f t="shared" si="44"/>
        <v>0</v>
      </c>
    </row>
    <row r="178" spans="1:14" ht="20.25" customHeight="1">
      <c r="A178" s="601"/>
      <c r="B178" s="396"/>
      <c r="C178" s="397" t="s">
        <v>152</v>
      </c>
      <c r="D178" s="395">
        <f>D177</f>
        <v>0</v>
      </c>
      <c r="E178" s="395">
        <f t="shared" ref="E178:K178" si="63">E177</f>
        <v>0</v>
      </c>
      <c r="F178" s="395">
        <f t="shared" si="63"/>
        <v>0</v>
      </c>
      <c r="G178" s="395">
        <f t="shared" si="63"/>
        <v>0</v>
      </c>
      <c r="H178" s="549">
        <f t="shared" si="63"/>
        <v>0</v>
      </c>
      <c r="I178" s="395">
        <f t="shared" si="63"/>
        <v>0</v>
      </c>
      <c r="J178" s="395">
        <f t="shared" si="63"/>
        <v>0</v>
      </c>
      <c r="K178" s="395">
        <f t="shared" si="63"/>
        <v>0</v>
      </c>
      <c r="L178" s="111"/>
      <c r="M178" s="45"/>
      <c r="N178" s="45"/>
    </row>
    <row r="179" spans="1:14" ht="53.25" customHeight="1">
      <c r="A179" s="602"/>
      <c r="B179" s="24"/>
      <c r="C179" s="264" t="s">
        <v>147</v>
      </c>
      <c r="D179" s="238">
        <v>0</v>
      </c>
      <c r="E179" s="171">
        <v>0</v>
      </c>
      <c r="F179" s="180">
        <v>0</v>
      </c>
      <c r="G179" s="185">
        <v>0</v>
      </c>
      <c r="H179" s="549">
        <v>0</v>
      </c>
      <c r="I179" s="171">
        <v>0</v>
      </c>
      <c r="J179" s="58">
        <v>0</v>
      </c>
      <c r="K179" s="58">
        <v>0</v>
      </c>
      <c r="L179" s="111"/>
      <c r="M179" s="45"/>
      <c r="N179" s="45">
        <f t="shared" si="44"/>
        <v>0</v>
      </c>
    </row>
    <row r="180" spans="1:14" ht="32.25" hidden="1" customHeight="1">
      <c r="A180" s="601"/>
      <c r="B180" s="173"/>
      <c r="C180" s="174"/>
      <c r="D180" s="242"/>
      <c r="E180" s="171"/>
      <c r="F180" s="172"/>
      <c r="G180" s="172"/>
      <c r="H180" s="552"/>
      <c r="I180" s="171"/>
      <c r="J180" s="175"/>
      <c r="K180" s="186"/>
      <c r="L180" s="111"/>
      <c r="M180" s="45"/>
      <c r="N180" s="45">
        <f t="shared" si="44"/>
        <v>0</v>
      </c>
    </row>
    <row r="181" spans="1:14">
      <c r="A181" s="591" t="s">
        <v>31</v>
      </c>
      <c r="B181" s="11" t="s">
        <v>32</v>
      </c>
      <c r="C181" s="482" t="s">
        <v>19</v>
      </c>
      <c r="D181" s="454">
        <v>0</v>
      </c>
      <c r="E181" s="454">
        <v>0</v>
      </c>
      <c r="F181" s="454">
        <v>0</v>
      </c>
      <c r="G181" s="454">
        <v>0</v>
      </c>
      <c r="H181" s="569">
        <v>0</v>
      </c>
      <c r="I181" s="454">
        <v>0</v>
      </c>
      <c r="J181" s="466">
        <v>0</v>
      </c>
      <c r="K181" s="186"/>
      <c r="L181" s="111"/>
      <c r="M181" s="45"/>
      <c r="N181" s="45">
        <f t="shared" si="44"/>
        <v>0</v>
      </c>
    </row>
    <row r="182" spans="1:14" ht="90" customHeight="1">
      <c r="A182" s="591"/>
      <c r="B182" s="438" t="s">
        <v>178</v>
      </c>
      <c r="C182" s="483"/>
      <c r="D182" s="454"/>
      <c r="E182" s="454"/>
      <c r="F182" s="454"/>
      <c r="G182" s="454"/>
      <c r="H182" s="569"/>
      <c r="I182" s="454"/>
      <c r="J182" s="467"/>
      <c r="K182" s="187">
        <v>0</v>
      </c>
      <c r="L182" s="111"/>
      <c r="M182" s="45"/>
      <c r="N182" s="45">
        <f t="shared" si="44"/>
        <v>0</v>
      </c>
    </row>
    <row r="183" spans="1:14" ht="22.5" customHeight="1">
      <c r="A183" s="601"/>
      <c r="B183" s="332"/>
      <c r="C183" s="334" t="s">
        <v>151</v>
      </c>
      <c r="D183" s="322">
        <f>D182</f>
        <v>0</v>
      </c>
      <c r="E183" s="322">
        <f t="shared" ref="E183" si="64">E182</f>
        <v>0</v>
      </c>
      <c r="F183" s="322">
        <f t="shared" ref="F183" si="65">F182</f>
        <v>0</v>
      </c>
      <c r="G183" s="322">
        <f t="shared" ref="G183" si="66">G182</f>
        <v>0</v>
      </c>
      <c r="H183" s="556">
        <v>0</v>
      </c>
      <c r="I183" s="322"/>
      <c r="J183" s="58">
        <v>0</v>
      </c>
      <c r="K183" s="324">
        <v>0</v>
      </c>
      <c r="L183" s="111"/>
      <c r="M183" s="45"/>
      <c r="N183" s="45"/>
    </row>
    <row r="184" spans="1:14" ht="22.5" customHeight="1">
      <c r="A184" s="601"/>
      <c r="B184" s="12"/>
      <c r="C184" s="334" t="s">
        <v>152</v>
      </c>
      <c r="D184" s="322">
        <v>0</v>
      </c>
      <c r="E184" s="322">
        <v>0</v>
      </c>
      <c r="F184" s="322">
        <v>0</v>
      </c>
      <c r="G184" s="322">
        <v>0</v>
      </c>
      <c r="H184" s="556">
        <v>0</v>
      </c>
      <c r="I184" s="322">
        <v>0</v>
      </c>
      <c r="J184" s="58">
        <v>0</v>
      </c>
      <c r="K184" s="324">
        <v>0</v>
      </c>
      <c r="L184" s="111"/>
      <c r="M184" s="45"/>
      <c r="N184" s="45">
        <f t="shared" si="44"/>
        <v>0</v>
      </c>
    </row>
    <row r="185" spans="1:14" ht="12.95" customHeight="1">
      <c r="A185" s="591"/>
      <c r="B185" s="475"/>
      <c r="C185" s="189" t="s">
        <v>20</v>
      </c>
      <c r="D185" s="454">
        <v>0</v>
      </c>
      <c r="E185" s="454">
        <v>0</v>
      </c>
      <c r="F185" s="454">
        <v>0</v>
      </c>
      <c r="G185" s="454">
        <v>0</v>
      </c>
      <c r="H185" s="569">
        <v>0</v>
      </c>
      <c r="I185" s="454">
        <v>0</v>
      </c>
      <c r="J185" s="466">
        <v>0</v>
      </c>
      <c r="K185" s="186"/>
      <c r="L185" s="111"/>
      <c r="M185" s="45"/>
      <c r="N185" s="45">
        <f t="shared" si="44"/>
        <v>0</v>
      </c>
    </row>
    <row r="186" spans="1:14" ht="13.5" customHeight="1">
      <c r="A186" s="591"/>
      <c r="B186" s="475"/>
      <c r="C186" s="333" t="s">
        <v>21</v>
      </c>
      <c r="D186" s="454"/>
      <c r="E186" s="454"/>
      <c r="F186" s="454"/>
      <c r="G186" s="454"/>
      <c r="H186" s="569"/>
      <c r="I186" s="454"/>
      <c r="J186" s="467"/>
      <c r="K186" s="187">
        <v>0</v>
      </c>
      <c r="L186" s="111"/>
      <c r="M186" s="45"/>
      <c r="N186" s="45">
        <f t="shared" si="44"/>
        <v>0</v>
      </c>
    </row>
    <row r="187" spans="1:14" ht="10.5" customHeight="1">
      <c r="A187" s="591"/>
      <c r="B187" s="474"/>
      <c r="C187" s="42" t="s">
        <v>29</v>
      </c>
      <c r="D187" s="464">
        <v>0</v>
      </c>
      <c r="E187" s="454">
        <v>0</v>
      </c>
      <c r="F187" s="454">
        <v>0</v>
      </c>
      <c r="G187" s="454">
        <v>0</v>
      </c>
      <c r="H187" s="569">
        <v>0</v>
      </c>
      <c r="I187" s="454">
        <v>0</v>
      </c>
      <c r="J187" s="466">
        <v>0</v>
      </c>
      <c r="K187" s="186"/>
      <c r="L187" s="111"/>
      <c r="M187" s="45"/>
      <c r="N187" s="45">
        <f t="shared" si="44"/>
        <v>0</v>
      </c>
    </row>
    <row r="188" spans="1:14" ht="52.5" customHeight="1">
      <c r="A188" s="591"/>
      <c r="B188" s="474"/>
      <c r="C188" s="55" t="s">
        <v>147</v>
      </c>
      <c r="D188" s="464"/>
      <c r="E188" s="454"/>
      <c r="F188" s="454"/>
      <c r="G188" s="454"/>
      <c r="H188" s="569"/>
      <c r="I188" s="454"/>
      <c r="J188" s="467"/>
      <c r="K188" s="187">
        <v>0</v>
      </c>
      <c r="L188" s="111"/>
      <c r="M188" s="45"/>
      <c r="N188" s="45">
        <f t="shared" si="44"/>
        <v>0</v>
      </c>
    </row>
    <row r="189" spans="1:14" ht="25.5" customHeight="1">
      <c r="A189" s="601"/>
      <c r="B189" s="12"/>
      <c r="C189" s="331" t="s">
        <v>22</v>
      </c>
      <c r="D189" s="238">
        <v>0</v>
      </c>
      <c r="E189" s="4">
        <v>0</v>
      </c>
      <c r="F189" s="4">
        <v>0</v>
      </c>
      <c r="G189" s="4">
        <v>0</v>
      </c>
      <c r="H189" s="556">
        <v>0</v>
      </c>
      <c r="I189" s="4">
        <v>0</v>
      </c>
      <c r="J189" s="58">
        <v>0</v>
      </c>
      <c r="K189" s="187">
        <v>0</v>
      </c>
      <c r="L189" s="111"/>
      <c r="M189" s="45"/>
      <c r="N189" s="45">
        <f t="shared" si="44"/>
        <v>0</v>
      </c>
    </row>
    <row r="190" spans="1:14" ht="47.25" customHeight="1">
      <c r="A190" s="601"/>
      <c r="B190" s="12"/>
      <c r="C190" s="264" t="s">
        <v>147</v>
      </c>
      <c r="D190" s="238">
        <v>0</v>
      </c>
      <c r="E190" s="4">
        <v>0</v>
      </c>
      <c r="F190" s="4">
        <v>0</v>
      </c>
      <c r="G190" s="4">
        <v>0</v>
      </c>
      <c r="H190" s="556">
        <v>0</v>
      </c>
      <c r="I190" s="4">
        <v>0</v>
      </c>
      <c r="J190" s="58">
        <v>0</v>
      </c>
      <c r="K190" s="58">
        <v>0</v>
      </c>
      <c r="L190" s="111"/>
      <c r="M190" s="45"/>
      <c r="N190" s="45">
        <f t="shared" si="44"/>
        <v>0</v>
      </c>
    </row>
    <row r="191" spans="1:14" ht="128.25" customHeight="1">
      <c r="A191" s="620" t="s">
        <v>33</v>
      </c>
      <c r="B191" s="10" t="s">
        <v>34</v>
      </c>
      <c r="C191" s="188" t="s">
        <v>19</v>
      </c>
      <c r="D191" s="238">
        <v>0</v>
      </c>
      <c r="E191" s="4">
        <v>0</v>
      </c>
      <c r="F191" s="4">
        <v>0</v>
      </c>
      <c r="G191" s="4">
        <v>0</v>
      </c>
      <c r="H191" s="552">
        <v>0</v>
      </c>
      <c r="I191" s="4">
        <v>0</v>
      </c>
      <c r="J191" s="58">
        <v>0</v>
      </c>
      <c r="K191" s="58">
        <v>0</v>
      </c>
      <c r="L191" s="111"/>
      <c r="M191" s="45"/>
      <c r="N191" s="45">
        <f t="shared" si="44"/>
        <v>0</v>
      </c>
    </row>
    <row r="192" spans="1:14" ht="24.75" customHeight="1">
      <c r="A192" s="621"/>
      <c r="B192" s="332"/>
      <c r="C192" s="334" t="s">
        <v>151</v>
      </c>
      <c r="D192" s="322">
        <f>D191</f>
        <v>0</v>
      </c>
      <c r="E192" s="322">
        <f t="shared" ref="E192" si="67">E191</f>
        <v>0</v>
      </c>
      <c r="F192" s="322">
        <f t="shared" ref="F192" si="68">F191</f>
        <v>0</v>
      </c>
      <c r="G192" s="322">
        <f t="shared" ref="G192" si="69">G191</f>
        <v>0</v>
      </c>
      <c r="H192" s="556">
        <v>0</v>
      </c>
      <c r="I192" s="322"/>
      <c r="J192" s="58">
        <v>0</v>
      </c>
      <c r="K192" s="324">
        <v>0</v>
      </c>
      <c r="L192" s="111"/>
      <c r="M192" s="45"/>
      <c r="N192" s="45"/>
    </row>
    <row r="193" spans="1:25" ht="15.75" customHeight="1">
      <c r="A193" s="601"/>
      <c r="B193" s="12"/>
      <c r="C193" s="334" t="s">
        <v>152</v>
      </c>
      <c r="D193" s="322">
        <v>0</v>
      </c>
      <c r="E193" s="322">
        <v>0</v>
      </c>
      <c r="F193" s="322">
        <v>0</v>
      </c>
      <c r="G193" s="322">
        <v>0</v>
      </c>
      <c r="H193" s="556">
        <v>0</v>
      </c>
      <c r="I193" s="322">
        <v>0</v>
      </c>
      <c r="J193" s="58">
        <v>0</v>
      </c>
      <c r="K193" s="324">
        <v>0</v>
      </c>
      <c r="L193" s="111"/>
      <c r="M193" s="45"/>
      <c r="N193" s="45">
        <f t="shared" si="44"/>
        <v>0</v>
      </c>
    </row>
    <row r="194" spans="1:25" ht="12" customHeight="1">
      <c r="A194" s="591"/>
      <c r="B194" s="475"/>
      <c r="C194" s="189" t="s">
        <v>20</v>
      </c>
      <c r="D194" s="454">
        <v>0</v>
      </c>
      <c r="E194" s="454">
        <v>0</v>
      </c>
      <c r="F194" s="454">
        <v>0</v>
      </c>
      <c r="G194" s="454">
        <v>0</v>
      </c>
      <c r="H194" s="554">
        <v>0</v>
      </c>
      <c r="I194" s="454">
        <v>0</v>
      </c>
      <c r="J194" s="466">
        <v>0</v>
      </c>
      <c r="K194" s="186"/>
      <c r="L194" s="111"/>
      <c r="M194" s="45"/>
      <c r="N194" s="45">
        <f t="shared" si="44"/>
        <v>0</v>
      </c>
    </row>
    <row r="195" spans="1:25" ht="10.5" customHeight="1">
      <c r="A195" s="591"/>
      <c r="B195" s="475"/>
      <c r="C195" s="201" t="s">
        <v>21</v>
      </c>
      <c r="D195" s="454"/>
      <c r="E195" s="454"/>
      <c r="F195" s="454"/>
      <c r="G195" s="454"/>
      <c r="H195" s="554"/>
      <c r="I195" s="454"/>
      <c r="J195" s="467"/>
      <c r="K195" s="187">
        <v>0</v>
      </c>
      <c r="L195" s="111"/>
      <c r="M195" s="45"/>
      <c r="N195" s="45">
        <f t="shared" si="44"/>
        <v>0</v>
      </c>
    </row>
    <row r="196" spans="1:25" ht="59.25" customHeight="1">
      <c r="A196" s="591"/>
      <c r="B196" s="475"/>
      <c r="C196" s="267" t="s">
        <v>153</v>
      </c>
      <c r="D196" s="454">
        <v>0</v>
      </c>
      <c r="E196" s="454">
        <v>0</v>
      </c>
      <c r="F196" s="454">
        <v>0</v>
      </c>
      <c r="G196" s="454">
        <v>0</v>
      </c>
      <c r="H196" s="554">
        <v>0</v>
      </c>
      <c r="I196" s="454">
        <v>0</v>
      </c>
      <c r="J196" s="466">
        <v>0</v>
      </c>
      <c r="K196" s="186"/>
      <c r="L196" s="111"/>
      <c r="M196" s="45"/>
      <c r="N196" s="45">
        <f t="shared" si="44"/>
        <v>0</v>
      </c>
    </row>
    <row r="197" spans="1:25" ht="0.75" hidden="1" customHeight="1">
      <c r="A197" s="591"/>
      <c r="B197" s="475"/>
      <c r="C197" s="270"/>
      <c r="D197" s="454"/>
      <c r="E197" s="454"/>
      <c r="F197" s="454"/>
      <c r="G197" s="454"/>
      <c r="H197" s="554"/>
      <c r="I197" s="454"/>
      <c r="J197" s="467"/>
      <c r="K197" s="187">
        <v>0</v>
      </c>
      <c r="L197" s="111"/>
      <c r="M197" s="45"/>
      <c r="N197" s="45">
        <f t="shared" si="44"/>
        <v>0</v>
      </c>
    </row>
    <row r="198" spans="1:25" ht="12.95" customHeight="1">
      <c r="A198" s="601"/>
      <c r="B198" s="12"/>
      <c r="C198" s="188" t="s">
        <v>22</v>
      </c>
      <c r="D198" s="238">
        <v>0</v>
      </c>
      <c r="E198" s="4">
        <v>0</v>
      </c>
      <c r="F198" s="4">
        <v>0</v>
      </c>
      <c r="G198" s="4">
        <v>0</v>
      </c>
      <c r="H198" s="552">
        <v>0</v>
      </c>
      <c r="I198" s="4">
        <v>0</v>
      </c>
      <c r="J198" s="58">
        <v>0</v>
      </c>
      <c r="K198" s="58">
        <v>0</v>
      </c>
      <c r="L198" s="111"/>
      <c r="M198" s="45"/>
      <c r="N198" s="45">
        <f t="shared" si="44"/>
        <v>0</v>
      </c>
    </row>
    <row r="199" spans="1:25" ht="52.5" customHeight="1">
      <c r="A199" s="602"/>
      <c r="B199" s="24"/>
      <c r="C199" s="264" t="s">
        <v>147</v>
      </c>
      <c r="D199" s="238">
        <v>0</v>
      </c>
      <c r="E199" s="4">
        <v>0</v>
      </c>
      <c r="F199" s="4">
        <v>0</v>
      </c>
      <c r="G199" s="4">
        <v>0</v>
      </c>
      <c r="H199" s="552">
        <v>0</v>
      </c>
      <c r="I199" s="4">
        <v>0</v>
      </c>
      <c r="J199" s="58">
        <v>0</v>
      </c>
      <c r="K199" s="207">
        <v>0</v>
      </c>
      <c r="L199" s="111"/>
      <c r="M199" s="45"/>
      <c r="N199" s="45">
        <f t="shared" si="44"/>
        <v>0</v>
      </c>
    </row>
    <row r="200" spans="1:25">
      <c r="A200" s="591" t="s">
        <v>35</v>
      </c>
      <c r="B200" s="17" t="s">
        <v>36</v>
      </c>
      <c r="C200" s="481" t="s">
        <v>38</v>
      </c>
      <c r="D200" s="468">
        <f>D206+D209</f>
        <v>315535.76</v>
      </c>
      <c r="E200" s="468">
        <f>E206+E209</f>
        <v>553332.55000000005</v>
      </c>
      <c r="F200" s="468">
        <f>F206+F209</f>
        <v>573443.65</v>
      </c>
      <c r="G200" s="468">
        <f>G206+G209</f>
        <v>191819.59999999998</v>
      </c>
      <c r="H200" s="553">
        <f>H209+H206</f>
        <v>501247.71</v>
      </c>
      <c r="I200" s="485">
        <f>I206+I209</f>
        <v>50042.039999999994</v>
      </c>
      <c r="J200" s="499">
        <f>J206+J209</f>
        <v>91415.99</v>
      </c>
      <c r="K200" s="223"/>
      <c r="L200" s="105"/>
      <c r="M200" s="45"/>
      <c r="N200" s="45"/>
    </row>
    <row r="201" spans="1:25" ht="34.5" customHeight="1">
      <c r="A201" s="591"/>
      <c r="B201" s="17" t="s">
        <v>37</v>
      </c>
      <c r="C201" s="481"/>
      <c r="D201" s="469"/>
      <c r="E201" s="469"/>
      <c r="F201" s="469"/>
      <c r="G201" s="469"/>
      <c r="H201" s="570"/>
      <c r="I201" s="487"/>
      <c r="J201" s="500"/>
      <c r="K201" s="230">
        <f>K204+K207+K209</f>
        <v>29063.46</v>
      </c>
      <c r="L201" s="105" t="e">
        <f>#REF!+E200+F200+G200+H200+J200</f>
        <v>#REF!</v>
      </c>
      <c r="M201" s="45"/>
      <c r="N201" s="45"/>
      <c r="P201" s="256">
        <f>D200+E200+F200+G200+H200+J200+K201</f>
        <v>2255858.7200000002</v>
      </c>
      <c r="X201" s="45">
        <f>D201+E201+F201+G201+H201+J201+K201</f>
        <v>29063.46</v>
      </c>
      <c r="Y201" s="45">
        <f>D200+E200+F200+G200+H200+J200+K201</f>
        <v>2255858.7200000002</v>
      </c>
    </row>
    <row r="202" spans="1:25" ht="17.100000000000001" customHeight="1">
      <c r="A202" s="601"/>
      <c r="B202" s="17"/>
      <c r="C202" s="379" t="s">
        <v>151</v>
      </c>
      <c r="D202" s="373">
        <f>D200</f>
        <v>315535.76</v>
      </c>
      <c r="E202" s="373">
        <f t="shared" ref="E202:G202" si="70">E200</f>
        <v>553332.55000000005</v>
      </c>
      <c r="F202" s="373">
        <f t="shared" si="70"/>
        <v>573443.65</v>
      </c>
      <c r="G202" s="373">
        <f t="shared" si="70"/>
        <v>191819.59999999998</v>
      </c>
      <c r="H202" s="552">
        <v>0</v>
      </c>
      <c r="I202" s="372"/>
      <c r="J202" s="376">
        <v>0</v>
      </c>
      <c r="K202" s="304">
        <v>0</v>
      </c>
      <c r="L202" s="105"/>
      <c r="M202" s="45"/>
      <c r="N202" s="45"/>
      <c r="P202" s="256">
        <f>D202+E202+F202+G202+H202+J202+K202</f>
        <v>1634131.56</v>
      </c>
      <c r="X202" s="45">
        <f>D202+E202+F202+G202+H202+J202+K202</f>
        <v>1634131.56</v>
      </c>
    </row>
    <row r="203" spans="1:25" ht="17.100000000000001" customHeight="1">
      <c r="A203" s="601"/>
      <c r="B203" s="17"/>
      <c r="C203" s="379" t="s">
        <v>152</v>
      </c>
      <c r="D203" s="374">
        <v>0</v>
      </c>
      <c r="E203" s="374">
        <v>0</v>
      </c>
      <c r="F203" s="374">
        <v>0</v>
      </c>
      <c r="G203" s="374">
        <v>0</v>
      </c>
      <c r="H203" s="549">
        <f>H200</f>
        <v>501247.71</v>
      </c>
      <c r="I203" s="380"/>
      <c r="J203" s="373">
        <f>J200</f>
        <v>91415.99</v>
      </c>
      <c r="K203" s="373">
        <f>K209</f>
        <v>29063.46</v>
      </c>
      <c r="L203" s="105"/>
      <c r="M203" s="45"/>
      <c r="N203" s="45"/>
      <c r="P203" s="256">
        <f>D203+E203+F203+G203+H203+J203+K203</f>
        <v>621727.16</v>
      </c>
      <c r="X203" s="45">
        <f>D203+E203+F203+G203+H203+J203+K203</f>
        <v>621727.16</v>
      </c>
      <c r="Y203" s="45"/>
    </row>
    <row r="204" spans="1:25" ht="26.25" customHeight="1">
      <c r="A204" s="622"/>
      <c r="B204" s="501"/>
      <c r="C204" s="481" t="s">
        <v>25</v>
      </c>
      <c r="D204" s="452">
        <v>0</v>
      </c>
      <c r="E204" s="452">
        <v>0</v>
      </c>
      <c r="F204" s="452">
        <v>0</v>
      </c>
      <c r="G204" s="452">
        <v>0</v>
      </c>
      <c r="H204" s="571">
        <v>0</v>
      </c>
      <c r="I204" s="452">
        <v>0</v>
      </c>
      <c r="J204" s="502">
        <v>0</v>
      </c>
      <c r="K204" s="227">
        <v>0</v>
      </c>
      <c r="L204" s="112"/>
      <c r="M204" s="45"/>
      <c r="N204" s="45">
        <f t="shared" si="44"/>
        <v>0</v>
      </c>
      <c r="X204" s="45">
        <f t="shared" ref="X204:X214" si="71">D204+E204+F204+G204+H204+J204+K204</f>
        <v>0</v>
      </c>
    </row>
    <row r="205" spans="1:25" ht="15" hidden="1" customHeight="1">
      <c r="A205" s="622"/>
      <c r="B205" s="501"/>
      <c r="C205" s="481"/>
      <c r="D205" s="452"/>
      <c r="E205" s="452"/>
      <c r="F205" s="452"/>
      <c r="G205" s="452"/>
      <c r="H205" s="571"/>
      <c r="I205" s="452"/>
      <c r="J205" s="502"/>
      <c r="K205" s="229"/>
      <c r="L205" s="112"/>
      <c r="M205" s="45"/>
      <c r="N205" s="45">
        <f t="shared" si="44"/>
        <v>0</v>
      </c>
      <c r="X205" s="45">
        <f t="shared" si="71"/>
        <v>0</v>
      </c>
    </row>
    <row r="206" spans="1:25" ht="11.25" customHeight="1">
      <c r="A206" s="622"/>
      <c r="B206" s="501"/>
      <c r="C206" s="189" t="s">
        <v>20</v>
      </c>
      <c r="D206" s="453">
        <f>D208</f>
        <v>246508.54</v>
      </c>
      <c r="E206" s="453">
        <f>E208</f>
        <v>457768.79000000004</v>
      </c>
      <c r="F206" s="503">
        <f>F208</f>
        <v>485713.25</v>
      </c>
      <c r="G206" s="504">
        <f t="shared" ref="G206:J206" si="72">G208</f>
        <v>133099.21</v>
      </c>
      <c r="H206" s="572">
        <f t="shared" si="72"/>
        <v>410062.81</v>
      </c>
      <c r="I206" s="503">
        <f t="shared" si="72"/>
        <v>0</v>
      </c>
      <c r="J206" s="456">
        <f t="shared" si="72"/>
        <v>54351.28</v>
      </c>
      <c r="K206" s="224"/>
      <c r="L206" s="109"/>
      <c r="M206" s="45"/>
      <c r="N206" s="45"/>
      <c r="X206" s="45">
        <f>D206+E206+F206+G206+H206+J206+K206</f>
        <v>1787503.8800000001</v>
      </c>
    </row>
    <row r="207" spans="1:25" ht="14.25" customHeight="1">
      <c r="A207" s="622"/>
      <c r="B207" s="501"/>
      <c r="C207" s="201" t="s">
        <v>21</v>
      </c>
      <c r="D207" s="454"/>
      <c r="E207" s="454"/>
      <c r="F207" s="503"/>
      <c r="G207" s="504"/>
      <c r="H207" s="572"/>
      <c r="I207" s="503"/>
      <c r="J207" s="456"/>
      <c r="K207" s="222">
        <v>0</v>
      </c>
      <c r="L207" s="105" t="e">
        <f>#REF!+E206+F206+G206+H206+J206</f>
        <v>#REF!</v>
      </c>
      <c r="M207" s="45"/>
      <c r="N207" s="45">
        <f t="shared" si="44"/>
        <v>0</v>
      </c>
      <c r="P207" s="256">
        <f>D206+F206+E206+G206+H206</f>
        <v>1733152.6</v>
      </c>
      <c r="X207" s="45">
        <f>D207+E207+F207+G207+H207+J207+K207</f>
        <v>0</v>
      </c>
    </row>
    <row r="208" spans="1:25" ht="53.25" customHeight="1">
      <c r="A208" s="623"/>
      <c r="B208" s="19"/>
      <c r="C208" s="264" t="s">
        <v>147</v>
      </c>
      <c r="D208" s="240">
        <f>D329</f>
        <v>246508.54</v>
      </c>
      <c r="E208" s="46">
        <f>E329</f>
        <v>457768.79000000004</v>
      </c>
      <c r="F208" s="2">
        <f>F332</f>
        <v>485713.25</v>
      </c>
      <c r="G208" s="168">
        <f t="shared" ref="G208:I208" si="73">G332</f>
        <v>133099.21</v>
      </c>
      <c r="H208" s="451">
        <f t="shared" si="73"/>
        <v>410062.81</v>
      </c>
      <c r="I208" s="49">
        <f t="shared" si="73"/>
        <v>0</v>
      </c>
      <c r="J208" s="49">
        <f>J227</f>
        <v>54351.28</v>
      </c>
      <c r="K208" s="222">
        <v>0</v>
      </c>
      <c r="L208" s="109"/>
      <c r="M208" s="45"/>
      <c r="N208" s="45">
        <f t="shared" si="44"/>
        <v>1540995.34</v>
      </c>
      <c r="X208" s="45">
        <f>D208+E208+F208+G208+H208+J208+K208</f>
        <v>1787503.8800000001</v>
      </c>
    </row>
    <row r="209" spans="1:24" ht="23.25" customHeight="1">
      <c r="A209" s="623"/>
      <c r="B209" s="19"/>
      <c r="C209" s="188" t="s">
        <v>39</v>
      </c>
      <c r="D209" s="240">
        <f>D210</f>
        <v>69027.22</v>
      </c>
      <c r="E209" s="46">
        <f>E210</f>
        <v>95563.760000000009</v>
      </c>
      <c r="F209" s="50">
        <f t="shared" ref="F209:I209" si="74">F210</f>
        <v>87730.4</v>
      </c>
      <c r="G209" s="50">
        <f t="shared" si="74"/>
        <v>58720.39</v>
      </c>
      <c r="H209" s="549">
        <f t="shared" si="74"/>
        <v>91184.900000000009</v>
      </c>
      <c r="I209" s="50">
        <f t="shared" si="74"/>
        <v>50042.039999999994</v>
      </c>
      <c r="J209" s="50">
        <f>J210</f>
        <v>37064.710000000006</v>
      </c>
      <c r="K209" s="195">
        <f>K210</f>
        <v>29063.46</v>
      </c>
      <c r="L209" s="105" t="e">
        <f>#REF!+E209+F209+G209+H209+J209</f>
        <v>#REF!</v>
      </c>
      <c r="M209" s="45"/>
      <c r="N209" s="256">
        <f>E209+F209+G209+H209+J209+K209+D209</f>
        <v>468354.84000000008</v>
      </c>
      <c r="P209" s="256">
        <f>D209+E209+F209+G209+H209+J209+K209</f>
        <v>468354.84000000008</v>
      </c>
      <c r="X209" s="45">
        <f t="shared" si="71"/>
        <v>468354.84000000008</v>
      </c>
    </row>
    <row r="210" spans="1:24" ht="51" customHeight="1">
      <c r="A210" s="623"/>
      <c r="B210" s="19"/>
      <c r="C210" s="264" t="s">
        <v>147</v>
      </c>
      <c r="D210" s="240">
        <v>69027.22</v>
      </c>
      <c r="E210" s="150">
        <f t="shared" ref="E210:I210" si="75">E231</f>
        <v>95563.760000000009</v>
      </c>
      <c r="F210" s="150">
        <f t="shared" si="75"/>
        <v>87730.4</v>
      </c>
      <c r="G210" s="150">
        <f t="shared" si="75"/>
        <v>58720.39</v>
      </c>
      <c r="H210" s="549">
        <f t="shared" si="75"/>
        <v>91184.900000000009</v>
      </c>
      <c r="I210" s="150">
        <f t="shared" si="75"/>
        <v>50042.039999999994</v>
      </c>
      <c r="J210" s="208">
        <f>J231</f>
        <v>37064.710000000006</v>
      </c>
      <c r="K210" s="208">
        <f>K228</f>
        <v>29063.46</v>
      </c>
      <c r="L210" s="108"/>
      <c r="M210" s="45"/>
      <c r="N210" s="45">
        <f t="shared" si="44"/>
        <v>399327.62000000005</v>
      </c>
      <c r="P210" s="256">
        <f>D209+F209+E209+G209+H209+J209+K209</f>
        <v>468354.84000000008</v>
      </c>
      <c r="X210" s="45">
        <f>D210+E210+F210+G210+H210+J210+K210</f>
        <v>468354.84000000008</v>
      </c>
    </row>
    <row r="211" spans="1:24" ht="19.5" customHeight="1">
      <c r="A211" s="623"/>
      <c r="B211" s="381"/>
      <c r="C211" s="379" t="s">
        <v>151</v>
      </c>
      <c r="D211" s="371">
        <f>D210</f>
        <v>69027.22</v>
      </c>
      <c r="E211" s="371">
        <f t="shared" ref="E211:G211" si="76">E210</f>
        <v>95563.760000000009</v>
      </c>
      <c r="F211" s="371">
        <f t="shared" si="76"/>
        <v>87730.4</v>
      </c>
      <c r="G211" s="371">
        <f t="shared" si="76"/>
        <v>58720.39</v>
      </c>
      <c r="H211" s="556">
        <v>0</v>
      </c>
      <c r="I211" s="378"/>
      <c r="J211" s="378">
        <v>0</v>
      </c>
      <c r="K211" s="378">
        <v>0</v>
      </c>
      <c r="L211" s="108"/>
      <c r="M211" s="45"/>
      <c r="N211" s="45"/>
      <c r="P211" s="256">
        <f>D211+E211+F211+G211</f>
        <v>311041.77</v>
      </c>
      <c r="X211" s="45">
        <f>D211+E211+F211+G211+H211+J211+K211</f>
        <v>311041.77</v>
      </c>
    </row>
    <row r="212" spans="1:24" ht="21" customHeight="1">
      <c r="A212" s="623"/>
      <c r="B212" s="381"/>
      <c r="C212" s="379" t="s">
        <v>152</v>
      </c>
      <c r="D212" s="378">
        <v>0</v>
      </c>
      <c r="E212" s="378">
        <v>0</v>
      </c>
      <c r="F212" s="378">
        <v>0</v>
      </c>
      <c r="G212" s="378">
        <v>0</v>
      </c>
      <c r="H212" s="549">
        <f>H210</f>
        <v>91184.900000000009</v>
      </c>
      <c r="I212" s="371"/>
      <c r="J212" s="371">
        <f t="shared" ref="J212:K212" si="77">J210</f>
        <v>37064.710000000006</v>
      </c>
      <c r="K212" s="371">
        <f t="shared" si="77"/>
        <v>29063.46</v>
      </c>
      <c r="L212" s="108"/>
      <c r="M212" s="45"/>
      <c r="N212" s="45"/>
      <c r="P212" s="256">
        <f>H212+J212+K212</f>
        <v>157313.07</v>
      </c>
      <c r="X212" s="45">
        <f>D212+E212+F212+G212+H212+J212+K212</f>
        <v>157313.07</v>
      </c>
    </row>
    <row r="213" spans="1:24" ht="21" customHeight="1">
      <c r="A213" s="623"/>
      <c r="B213" s="19"/>
      <c r="C213" s="188" t="s">
        <v>13</v>
      </c>
      <c r="D213" s="246">
        <v>6829.49</v>
      </c>
      <c r="E213" s="2">
        <v>7164.45</v>
      </c>
      <c r="F213" s="43">
        <f>F234</f>
        <v>8104.9</v>
      </c>
      <c r="G213" s="43">
        <f t="shared" ref="G213:I213" si="78">G234</f>
        <v>9934.27</v>
      </c>
      <c r="H213" s="451">
        <f>H324</f>
        <v>12121.59</v>
      </c>
      <c r="I213" s="43">
        <f t="shared" si="78"/>
        <v>9321.8700000000008</v>
      </c>
      <c r="J213" s="211">
        <f t="shared" ref="J213:K213" si="79">J324</f>
        <v>11990.76</v>
      </c>
      <c r="K213" s="211">
        <f t="shared" si="79"/>
        <v>14020.96</v>
      </c>
      <c r="L213" s="107"/>
      <c r="M213" s="45"/>
      <c r="N213" s="45">
        <f t="shared" ref="N213:N333" si="80">E213+F213+G213+H213+J213+K213</f>
        <v>63336.93</v>
      </c>
      <c r="P213" s="45">
        <f>N45+P201+N467</f>
        <v>2875064.43</v>
      </c>
      <c r="S213" s="45">
        <f>J235+J289+J325+J467</f>
        <v>55991.310000000005</v>
      </c>
      <c r="T213" s="45">
        <f>K235+K289+K325+K467</f>
        <v>52138.130000000005</v>
      </c>
      <c r="X213" s="45">
        <f>D213+E213+F213+G213+H213+J213+K213</f>
        <v>70166.42</v>
      </c>
    </row>
    <row r="214" spans="1:24" ht="56.25" customHeight="1">
      <c r="A214" s="622"/>
      <c r="B214" s="501"/>
      <c r="C214" s="507" t="s">
        <v>147</v>
      </c>
      <c r="D214" s="455">
        <v>0</v>
      </c>
      <c r="E214" s="455">
        <v>0</v>
      </c>
      <c r="F214" s="4">
        <v>0</v>
      </c>
      <c r="G214" s="454">
        <v>0</v>
      </c>
      <c r="H214" s="573">
        <v>0</v>
      </c>
      <c r="I214" s="454">
        <v>0</v>
      </c>
      <c r="J214" s="455">
        <v>0</v>
      </c>
      <c r="K214" s="455">
        <v>0</v>
      </c>
      <c r="L214" s="113"/>
      <c r="M214" s="45"/>
      <c r="N214" s="45">
        <f t="shared" si="80"/>
        <v>0</v>
      </c>
      <c r="X214" s="45">
        <f t="shared" si="71"/>
        <v>0</v>
      </c>
    </row>
    <row r="215" spans="1:24" ht="15" hidden="1" customHeight="1">
      <c r="A215" s="622"/>
      <c r="B215" s="501"/>
      <c r="C215" s="507"/>
      <c r="D215" s="455"/>
      <c r="E215" s="455"/>
      <c r="F215" s="4">
        <v>0</v>
      </c>
      <c r="G215" s="454"/>
      <c r="H215" s="573"/>
      <c r="I215" s="454"/>
      <c r="J215" s="455"/>
      <c r="K215" s="455"/>
      <c r="L215" s="113"/>
      <c r="M215" s="45"/>
      <c r="N215" s="45">
        <f t="shared" si="80"/>
        <v>0</v>
      </c>
    </row>
    <row r="216" spans="1:24" ht="15" hidden="1" customHeight="1">
      <c r="A216" s="622"/>
      <c r="B216" s="501"/>
      <c r="C216" s="507"/>
      <c r="D216" s="455"/>
      <c r="E216" s="455"/>
      <c r="F216" s="4"/>
      <c r="G216" s="454"/>
      <c r="H216" s="573"/>
      <c r="I216" s="454"/>
      <c r="J216" s="455"/>
      <c r="K216" s="455"/>
      <c r="L216" s="113"/>
      <c r="M216" s="45"/>
      <c r="N216" s="45">
        <f t="shared" si="80"/>
        <v>0</v>
      </c>
    </row>
    <row r="217" spans="1:24" ht="15" customHeight="1">
      <c r="A217" s="601"/>
      <c r="B217" s="12"/>
      <c r="C217" s="188" t="s">
        <v>14</v>
      </c>
      <c r="D217" s="238">
        <v>0</v>
      </c>
      <c r="E217" s="4">
        <v>0</v>
      </c>
      <c r="F217" s="4">
        <v>0</v>
      </c>
      <c r="G217" s="4">
        <v>0</v>
      </c>
      <c r="H217" s="552">
        <v>0</v>
      </c>
      <c r="I217" s="4">
        <v>0</v>
      </c>
      <c r="J217" s="48">
        <v>0</v>
      </c>
      <c r="K217" s="206">
        <v>0</v>
      </c>
      <c r="L217" s="110"/>
      <c r="M217" s="45"/>
      <c r="N217" s="45">
        <f t="shared" si="80"/>
        <v>0</v>
      </c>
    </row>
    <row r="218" spans="1:24" ht="24.75" customHeight="1">
      <c r="A218" s="601"/>
      <c r="B218" s="12"/>
      <c r="C218" s="188" t="s">
        <v>15</v>
      </c>
      <c r="D218" s="238">
        <v>0</v>
      </c>
      <c r="E218" s="4">
        <v>0</v>
      </c>
      <c r="F218" s="4">
        <v>0</v>
      </c>
      <c r="G218" s="4">
        <v>0</v>
      </c>
      <c r="H218" s="552">
        <v>0</v>
      </c>
      <c r="I218" s="4">
        <v>0</v>
      </c>
      <c r="J218" s="48">
        <v>0</v>
      </c>
      <c r="K218" s="206">
        <v>0</v>
      </c>
      <c r="L218" s="110"/>
      <c r="M218" s="45"/>
      <c r="N218" s="45">
        <f t="shared" si="80"/>
        <v>0</v>
      </c>
    </row>
    <row r="219" spans="1:24" ht="15" customHeight="1">
      <c r="A219" s="601"/>
      <c r="B219" s="12"/>
      <c r="C219" s="188" t="s">
        <v>16</v>
      </c>
      <c r="D219" s="238">
        <v>0</v>
      </c>
      <c r="E219" s="4">
        <v>0</v>
      </c>
      <c r="F219" s="4">
        <v>0</v>
      </c>
      <c r="G219" s="4">
        <v>0</v>
      </c>
      <c r="H219" s="552">
        <v>0</v>
      </c>
      <c r="I219" s="4">
        <v>0</v>
      </c>
      <c r="J219" s="48">
        <v>0</v>
      </c>
      <c r="K219" s="206">
        <v>0</v>
      </c>
      <c r="L219" s="110"/>
      <c r="M219" s="45"/>
      <c r="N219" s="45">
        <f t="shared" si="80"/>
        <v>0</v>
      </c>
    </row>
    <row r="220" spans="1:24" ht="15.75">
      <c r="A220" s="601"/>
      <c r="B220" s="12"/>
      <c r="C220" s="188" t="s">
        <v>17</v>
      </c>
      <c r="D220" s="238">
        <v>0</v>
      </c>
      <c r="E220" s="4">
        <v>0</v>
      </c>
      <c r="F220" s="4">
        <v>0</v>
      </c>
      <c r="G220" s="4">
        <v>0</v>
      </c>
      <c r="H220" s="552">
        <v>0</v>
      </c>
      <c r="I220" s="4">
        <v>0</v>
      </c>
      <c r="J220" s="48">
        <v>0</v>
      </c>
      <c r="K220" s="206">
        <v>0</v>
      </c>
      <c r="L220" s="110"/>
      <c r="M220" s="45"/>
      <c r="N220" s="45">
        <f t="shared" si="80"/>
        <v>0</v>
      </c>
    </row>
    <row r="221" spans="1:24" ht="18" customHeight="1">
      <c r="A221" s="590"/>
      <c r="B221" s="10" t="s">
        <v>32</v>
      </c>
      <c r="C221" s="505" t="s">
        <v>38</v>
      </c>
      <c r="D221" s="459">
        <f>D228</f>
        <v>40042.04</v>
      </c>
      <c r="E221" s="459">
        <f>E228</f>
        <v>95563.760000000009</v>
      </c>
      <c r="F221" s="459">
        <f>F228</f>
        <v>87730.4</v>
      </c>
      <c r="G221" s="459">
        <f>G228+G225</f>
        <v>191819.59999999998</v>
      </c>
      <c r="H221" s="555">
        <f>H228+H227</f>
        <v>501247.71</v>
      </c>
      <c r="I221" s="454">
        <v>78111.820000000007</v>
      </c>
      <c r="J221" s="459">
        <f>J224</f>
        <v>91415.99</v>
      </c>
      <c r="K221" s="459">
        <f>K226+K228</f>
        <v>29063.46</v>
      </c>
      <c r="L221" s="108"/>
      <c r="M221" s="45"/>
      <c r="N221" s="45">
        <f t="shared" si="80"/>
        <v>996840.91999999993</v>
      </c>
    </row>
    <row r="222" spans="1:24" ht="47.25" customHeight="1">
      <c r="A222" s="591"/>
      <c r="B222" s="147" t="s">
        <v>106</v>
      </c>
      <c r="C222" s="506"/>
      <c r="D222" s="460"/>
      <c r="E222" s="460"/>
      <c r="F222" s="460"/>
      <c r="G222" s="460"/>
      <c r="H222" s="554"/>
      <c r="I222" s="454"/>
      <c r="J222" s="460"/>
      <c r="K222" s="460"/>
      <c r="L222" s="110"/>
      <c r="M222" s="45"/>
      <c r="N222" s="45">
        <f t="shared" si="80"/>
        <v>0</v>
      </c>
    </row>
    <row r="223" spans="1:24" ht="14.25" customHeight="1">
      <c r="A223" s="601"/>
      <c r="B223" s="382"/>
      <c r="C223" s="379" t="s">
        <v>151</v>
      </c>
      <c r="D223" s="373">
        <f>D221</f>
        <v>40042.04</v>
      </c>
      <c r="E223" s="373">
        <f t="shared" ref="E223:G223" si="81">E221</f>
        <v>95563.760000000009</v>
      </c>
      <c r="F223" s="373">
        <f t="shared" si="81"/>
        <v>87730.4</v>
      </c>
      <c r="G223" s="373">
        <f t="shared" si="81"/>
        <v>191819.59999999998</v>
      </c>
      <c r="H223" s="552">
        <v>0</v>
      </c>
      <c r="I223" s="372"/>
      <c r="J223" s="389">
        <v>0</v>
      </c>
      <c r="K223" s="390">
        <v>0</v>
      </c>
      <c r="L223" s="110"/>
      <c r="M223" s="45"/>
      <c r="N223" s="45"/>
    </row>
    <row r="224" spans="1:24" ht="15" customHeight="1">
      <c r="A224" s="601"/>
      <c r="B224" s="382"/>
      <c r="C224" s="379" t="s">
        <v>152</v>
      </c>
      <c r="D224" s="374">
        <v>0</v>
      </c>
      <c r="E224" s="374">
        <v>0</v>
      </c>
      <c r="F224" s="374">
        <v>0</v>
      </c>
      <c r="G224" s="374">
        <v>0</v>
      </c>
      <c r="H224" s="549">
        <f>H221</f>
        <v>501247.71</v>
      </c>
      <c r="I224" s="372"/>
      <c r="J224" s="373">
        <f>J225+J228</f>
        <v>91415.99</v>
      </c>
      <c r="K224" s="373">
        <f t="shared" ref="K224" si="82">K221</f>
        <v>29063.46</v>
      </c>
      <c r="L224" s="110"/>
      <c r="M224" s="45"/>
      <c r="N224" s="45"/>
    </row>
    <row r="225" spans="1:16" ht="15" customHeight="1">
      <c r="A225" s="591"/>
      <c r="B225" s="475"/>
      <c r="C225" s="189" t="s">
        <v>20</v>
      </c>
      <c r="D225" s="454">
        <v>0</v>
      </c>
      <c r="E225" s="454">
        <v>0</v>
      </c>
      <c r="F225" s="454">
        <v>0</v>
      </c>
      <c r="G225" s="453">
        <f>G227</f>
        <v>133099.21</v>
      </c>
      <c r="H225" s="554">
        <f>H227</f>
        <v>410062.81</v>
      </c>
      <c r="I225" s="454">
        <v>0</v>
      </c>
      <c r="J225" s="465">
        <f>J227</f>
        <v>54351.28</v>
      </c>
      <c r="K225" s="215"/>
      <c r="L225" s="110"/>
      <c r="M225" s="45"/>
      <c r="N225" s="45">
        <f t="shared" si="80"/>
        <v>597513.30000000005</v>
      </c>
    </row>
    <row r="226" spans="1:16" ht="12.95" customHeight="1">
      <c r="A226" s="591"/>
      <c r="B226" s="475"/>
      <c r="C226" s="201" t="s">
        <v>21</v>
      </c>
      <c r="D226" s="454"/>
      <c r="E226" s="454"/>
      <c r="F226" s="454"/>
      <c r="G226" s="454"/>
      <c r="H226" s="554"/>
      <c r="I226" s="454"/>
      <c r="J226" s="465"/>
      <c r="K226" s="214">
        <v>0</v>
      </c>
      <c r="L226" s="110"/>
      <c r="M226" s="45"/>
      <c r="N226" s="45">
        <f t="shared" si="80"/>
        <v>0</v>
      </c>
    </row>
    <row r="227" spans="1:16" ht="54.75" customHeight="1">
      <c r="A227" s="601"/>
      <c r="B227" s="12"/>
      <c r="C227" s="263" t="s">
        <v>149</v>
      </c>
      <c r="D227" s="238">
        <v>0</v>
      </c>
      <c r="E227" s="4">
        <v>0</v>
      </c>
      <c r="F227" s="4">
        <v>0</v>
      </c>
      <c r="G227" s="170">
        <f>G208</f>
        <v>133099.21</v>
      </c>
      <c r="H227" s="552">
        <f>H329</f>
        <v>410062.81</v>
      </c>
      <c r="I227" s="4">
        <v>0</v>
      </c>
      <c r="J227" s="206">
        <f>J462</f>
        <v>54351.28</v>
      </c>
      <c r="K227" s="206">
        <v>0</v>
      </c>
      <c r="L227" s="110"/>
      <c r="M227" s="45"/>
      <c r="N227" s="45">
        <f t="shared" si="80"/>
        <v>597513.30000000005</v>
      </c>
      <c r="P227" s="45"/>
    </row>
    <row r="228" spans="1:16" ht="24.75" customHeight="1">
      <c r="A228" s="601"/>
      <c r="B228" s="12"/>
      <c r="C228" s="188" t="s">
        <v>39</v>
      </c>
      <c r="D228" s="240">
        <f>D231</f>
        <v>40042.04</v>
      </c>
      <c r="E228" s="34">
        <f>E231</f>
        <v>95563.760000000009</v>
      </c>
      <c r="F228" s="34">
        <f t="shared" ref="F228:I228" si="83">F231</f>
        <v>87730.4</v>
      </c>
      <c r="G228" s="34">
        <f t="shared" si="83"/>
        <v>58720.39</v>
      </c>
      <c r="H228" s="549">
        <f t="shared" si="83"/>
        <v>91184.900000000009</v>
      </c>
      <c r="I228" s="34">
        <f t="shared" si="83"/>
        <v>50042.039999999994</v>
      </c>
      <c r="J228" s="208">
        <f>J231</f>
        <v>37064.710000000006</v>
      </c>
      <c r="K228" s="208">
        <f>K233</f>
        <v>29063.46</v>
      </c>
      <c r="L228" s="108"/>
      <c r="M228" s="45"/>
      <c r="N228" s="45">
        <f t="shared" si="80"/>
        <v>399327.62000000005</v>
      </c>
    </row>
    <row r="229" spans="1:16" ht="15.75" customHeight="1">
      <c r="A229" s="601"/>
      <c r="B229" s="377"/>
      <c r="C229" s="379" t="s">
        <v>151</v>
      </c>
      <c r="D229" s="375">
        <f>D231</f>
        <v>40042.04</v>
      </c>
      <c r="E229" s="375">
        <f t="shared" ref="E229:G229" si="84">E231</f>
        <v>95563.760000000009</v>
      </c>
      <c r="F229" s="375">
        <f t="shared" si="84"/>
        <v>87730.4</v>
      </c>
      <c r="G229" s="375">
        <f t="shared" si="84"/>
        <v>58720.39</v>
      </c>
      <c r="H229" s="574">
        <v>0</v>
      </c>
      <c r="I229" s="388"/>
      <c r="J229" s="388">
        <v>0</v>
      </c>
      <c r="K229" s="388">
        <v>0</v>
      </c>
      <c r="L229" s="108"/>
      <c r="M229" s="45"/>
      <c r="N229" s="45"/>
    </row>
    <row r="230" spans="1:16" ht="19.5" customHeight="1">
      <c r="A230" s="601"/>
      <c r="B230" s="377"/>
      <c r="C230" s="379" t="s">
        <v>152</v>
      </c>
      <c r="D230" s="388">
        <v>0</v>
      </c>
      <c r="E230" s="388">
        <v>0</v>
      </c>
      <c r="F230" s="388">
        <v>0</v>
      </c>
      <c r="G230" s="388">
        <v>0</v>
      </c>
      <c r="H230" s="557">
        <f>H231</f>
        <v>91184.900000000009</v>
      </c>
      <c r="I230" s="375"/>
      <c r="J230" s="375">
        <f>J231</f>
        <v>37064.710000000006</v>
      </c>
      <c r="K230" s="375">
        <f>K233</f>
        <v>29063.46</v>
      </c>
      <c r="L230" s="108"/>
      <c r="M230" s="45"/>
      <c r="N230" s="45"/>
    </row>
    <row r="231" spans="1:16" ht="15.75">
      <c r="A231" s="591"/>
      <c r="B231" s="12"/>
      <c r="C231" s="507" t="s">
        <v>149</v>
      </c>
      <c r="D231" s="461">
        <v>40042.04</v>
      </c>
      <c r="E231" s="461">
        <f>E239+E293+E336</f>
        <v>95563.760000000009</v>
      </c>
      <c r="F231" s="461">
        <f t="shared" ref="F231:I231" si="85">F239+F293+F336</f>
        <v>87730.4</v>
      </c>
      <c r="G231" s="461">
        <f t="shared" si="85"/>
        <v>58720.39</v>
      </c>
      <c r="H231" s="575">
        <f t="shared" si="85"/>
        <v>91184.900000000009</v>
      </c>
      <c r="I231" s="461">
        <f t="shared" si="85"/>
        <v>50042.039999999994</v>
      </c>
      <c r="J231" s="461">
        <f>J239+J293+J336+J466</f>
        <v>37064.710000000006</v>
      </c>
      <c r="K231" s="212"/>
      <c r="L231" s="108"/>
      <c r="M231" s="45"/>
      <c r="N231" s="45">
        <f t="shared" si="80"/>
        <v>370264.16000000003</v>
      </c>
    </row>
    <row r="232" spans="1:16" ht="15.75">
      <c r="A232" s="591"/>
      <c r="B232" s="12"/>
      <c r="C232" s="507"/>
      <c r="D232" s="462"/>
      <c r="E232" s="462"/>
      <c r="F232" s="462"/>
      <c r="G232" s="462"/>
      <c r="H232" s="576"/>
      <c r="I232" s="462"/>
      <c r="J232" s="462"/>
      <c r="K232" s="213"/>
      <c r="L232" s="110"/>
      <c r="M232" s="45"/>
      <c r="N232" s="45">
        <f t="shared" si="80"/>
        <v>0</v>
      </c>
    </row>
    <row r="233" spans="1:16" ht="15" customHeight="1">
      <c r="A233" s="591"/>
      <c r="B233" s="149" t="s">
        <v>108</v>
      </c>
      <c r="C233" s="507"/>
      <c r="D233" s="463"/>
      <c r="E233" s="463"/>
      <c r="F233" s="463"/>
      <c r="G233" s="463"/>
      <c r="H233" s="568"/>
      <c r="I233" s="463"/>
      <c r="J233" s="463"/>
      <c r="K233" s="52">
        <f>K235+K295+K336</f>
        <v>29063.46</v>
      </c>
      <c r="L233" s="110"/>
      <c r="M233" s="45"/>
      <c r="N233" s="45">
        <f t="shared" si="80"/>
        <v>29063.46</v>
      </c>
      <c r="P233" s="93"/>
    </row>
    <row r="234" spans="1:16" ht="27.75" customHeight="1">
      <c r="A234" s="602"/>
      <c r="B234" s="24"/>
      <c r="C234" s="188" t="s">
        <v>13</v>
      </c>
      <c r="D234" s="247">
        <v>6829.49</v>
      </c>
      <c r="E234" s="43">
        <f>E324</f>
        <v>7220.37</v>
      </c>
      <c r="F234" s="43">
        <f>F324</f>
        <v>8104.9</v>
      </c>
      <c r="G234" s="43">
        <f>G324</f>
        <v>9934.27</v>
      </c>
      <c r="H234" s="451">
        <f t="shared" ref="H234:K234" si="86">H324</f>
        <v>12121.59</v>
      </c>
      <c r="I234" s="43">
        <f t="shared" si="86"/>
        <v>9321.8700000000008</v>
      </c>
      <c r="J234" s="211">
        <f t="shared" si="86"/>
        <v>11990.76</v>
      </c>
      <c r="K234" s="211">
        <f t="shared" si="86"/>
        <v>14020.96</v>
      </c>
      <c r="L234" s="107"/>
      <c r="M234" s="45"/>
      <c r="N234" s="45">
        <f t="shared" si="80"/>
        <v>63392.850000000006</v>
      </c>
    </row>
    <row r="235" spans="1:16" ht="27.75" customHeight="1">
      <c r="A235" s="624" t="s">
        <v>40</v>
      </c>
      <c r="B235" s="512" t="s">
        <v>107</v>
      </c>
      <c r="C235" s="188" t="s">
        <v>38</v>
      </c>
      <c r="D235" s="245">
        <f t="shared" ref="D235:K235" si="87">D238</f>
        <v>25127.15</v>
      </c>
      <c r="E235" s="150">
        <f t="shared" si="87"/>
        <v>39324.67</v>
      </c>
      <c r="F235" s="150">
        <f t="shared" si="87"/>
        <v>30432.27</v>
      </c>
      <c r="G235" s="150">
        <f>G238</f>
        <v>25756.13</v>
      </c>
      <c r="H235" s="549">
        <f>H238</f>
        <v>39725.17</v>
      </c>
      <c r="I235" s="398">
        <f t="shared" si="87"/>
        <v>30096.869999999995</v>
      </c>
      <c r="J235" s="445">
        <f>J238</f>
        <v>6769.7</v>
      </c>
      <c r="K235" s="385">
        <f t="shared" si="87"/>
        <v>0</v>
      </c>
      <c r="L235" s="107"/>
      <c r="M235" s="45"/>
      <c r="N235" s="45">
        <f t="shared" si="80"/>
        <v>142007.94</v>
      </c>
    </row>
    <row r="236" spans="1:16" ht="17.25" customHeight="1">
      <c r="A236" s="625"/>
      <c r="B236" s="513"/>
      <c r="C236" s="350" t="s">
        <v>151</v>
      </c>
      <c r="D236" s="347">
        <f>D235</f>
        <v>25127.15</v>
      </c>
      <c r="E236" s="347">
        <f t="shared" ref="E236:G236" si="88">E235</f>
        <v>39324.67</v>
      </c>
      <c r="F236" s="347">
        <f t="shared" si="88"/>
        <v>30432.27</v>
      </c>
      <c r="G236" s="347">
        <f t="shared" si="88"/>
        <v>25756.13</v>
      </c>
      <c r="H236" s="556">
        <v>0</v>
      </c>
      <c r="I236" s="398"/>
      <c r="J236" s="445">
        <v>0</v>
      </c>
      <c r="K236" s="385">
        <v>0</v>
      </c>
      <c r="L236" s="107"/>
      <c r="M236" s="45"/>
      <c r="N236" s="45"/>
    </row>
    <row r="237" spans="1:16" ht="16.5" customHeight="1">
      <c r="A237" s="625"/>
      <c r="B237" s="513"/>
      <c r="C237" s="350" t="s">
        <v>152</v>
      </c>
      <c r="D237" s="347">
        <v>0</v>
      </c>
      <c r="E237" s="349">
        <v>0</v>
      </c>
      <c r="F237" s="349">
        <v>0</v>
      </c>
      <c r="G237" s="349">
        <v>0</v>
      </c>
      <c r="H237" s="549">
        <f>H235</f>
        <v>39725.17</v>
      </c>
      <c r="I237" s="398"/>
      <c r="J237" s="445">
        <f t="shared" ref="J237:K237" si="89">J235</f>
        <v>6769.7</v>
      </c>
      <c r="K237" s="385">
        <f t="shared" si="89"/>
        <v>0</v>
      </c>
      <c r="L237" s="107"/>
      <c r="M237" s="45"/>
      <c r="N237" s="45"/>
    </row>
    <row r="238" spans="1:16" ht="27.75" customHeight="1">
      <c r="A238" s="625"/>
      <c r="B238" s="513"/>
      <c r="C238" s="188" t="s">
        <v>39</v>
      </c>
      <c r="D238" s="245">
        <f>D239</f>
        <v>25127.15</v>
      </c>
      <c r="E238" s="347">
        <f t="shared" ref="E238:F238" si="90">E239</f>
        <v>39324.67</v>
      </c>
      <c r="F238" s="347">
        <f t="shared" si="90"/>
        <v>30432.27</v>
      </c>
      <c r="G238" s="255">
        <f>G239</f>
        <v>25756.13</v>
      </c>
      <c r="H238" s="451">
        <f t="shared" ref="H238:K238" si="91">H241</f>
        <v>39725.17</v>
      </c>
      <c r="I238" s="151">
        <f t="shared" si="91"/>
        <v>30096.869999999995</v>
      </c>
      <c r="J238" s="449">
        <f t="shared" si="91"/>
        <v>6769.7</v>
      </c>
      <c r="K238" s="141">
        <f t="shared" si="91"/>
        <v>0</v>
      </c>
      <c r="L238" s="107"/>
      <c r="M238" s="45"/>
      <c r="N238" s="45">
        <f t="shared" si="80"/>
        <v>142007.94</v>
      </c>
    </row>
    <row r="239" spans="1:16" ht="56.25" customHeight="1">
      <c r="A239" s="625"/>
      <c r="B239" s="513"/>
      <c r="C239" s="354" t="s">
        <v>149</v>
      </c>
      <c r="D239" s="347">
        <v>25127.15</v>
      </c>
      <c r="E239" s="352">
        <f t="shared" ref="E239:K239" si="92">E242+E249+E254+E261+E268+E275+E282</f>
        <v>39324.67</v>
      </c>
      <c r="F239" s="352">
        <f t="shared" si="92"/>
        <v>30432.27</v>
      </c>
      <c r="G239" s="352">
        <f>G242+G249+G254+G261+G268+G275+G282</f>
        <v>25756.13</v>
      </c>
      <c r="H239" s="451">
        <f t="shared" si="92"/>
        <v>39725.17</v>
      </c>
      <c r="I239" s="352">
        <f t="shared" si="92"/>
        <v>30096.869999999995</v>
      </c>
      <c r="J239" s="449">
        <f t="shared" si="92"/>
        <v>6769.7</v>
      </c>
      <c r="K239" s="141">
        <f t="shared" si="92"/>
        <v>0</v>
      </c>
      <c r="L239" s="107"/>
      <c r="M239" s="45"/>
      <c r="N239" s="45"/>
    </row>
    <row r="240" spans="1:16" ht="19.5" customHeight="1">
      <c r="A240" s="625"/>
      <c r="B240" s="513"/>
      <c r="C240" s="350" t="s">
        <v>151</v>
      </c>
      <c r="D240" s="347">
        <v>25127.15</v>
      </c>
      <c r="E240" s="352">
        <f>E245+E252+E257+E264+E271+E278+E285</f>
        <v>39324.67</v>
      </c>
      <c r="F240" s="352">
        <f>F245+F252+F257+F264+F271+F278+F285</f>
        <v>30432.27</v>
      </c>
      <c r="G240" s="352">
        <f>G239</f>
        <v>25756.13</v>
      </c>
      <c r="H240" s="550">
        <v>0</v>
      </c>
      <c r="I240" s="352"/>
      <c r="J240" s="449">
        <v>0</v>
      </c>
      <c r="K240" s="141">
        <v>0</v>
      </c>
      <c r="L240" s="107"/>
      <c r="M240" s="45"/>
      <c r="N240" s="45"/>
    </row>
    <row r="241" spans="1:27" ht="21" customHeight="1">
      <c r="A241" s="626"/>
      <c r="B241" s="514"/>
      <c r="C241" s="350" t="s">
        <v>152</v>
      </c>
      <c r="D241" s="245">
        <v>0</v>
      </c>
      <c r="E241" s="141">
        <v>0</v>
      </c>
      <c r="F241" s="141">
        <v>0</v>
      </c>
      <c r="G241" s="141">
        <v>0</v>
      </c>
      <c r="H241" s="451">
        <f>H248+H253+H260+H267+H274+H281+H288</f>
        <v>39725.17</v>
      </c>
      <c r="I241" s="151">
        <f>I248+I253+I260+I267+I274+I281+I288</f>
        <v>30096.869999999995</v>
      </c>
      <c r="J241" s="449">
        <f>J248+J253+J260+J267+J274+J281+J288</f>
        <v>6769.7</v>
      </c>
      <c r="K241" s="141">
        <f>K248+K253+K260+K267+K274+K281+K288</f>
        <v>0</v>
      </c>
      <c r="L241" s="107"/>
      <c r="M241" s="45"/>
      <c r="N241" s="45">
        <f t="shared" si="80"/>
        <v>46494.869999999995</v>
      </c>
    </row>
    <row r="242" spans="1:27" ht="14.45" customHeight="1">
      <c r="A242" s="624" t="s">
        <v>41</v>
      </c>
      <c r="B242" s="509" t="s">
        <v>160</v>
      </c>
      <c r="C242" s="188" t="s">
        <v>38</v>
      </c>
      <c r="D242" s="254">
        <f>D245</f>
        <v>3000</v>
      </c>
      <c r="E242" s="82">
        <f>E245</f>
        <v>6500</v>
      </c>
      <c r="F242" s="32">
        <f>F245</f>
        <v>22918.25</v>
      </c>
      <c r="G242" s="32">
        <f>G245</f>
        <v>4701.93</v>
      </c>
      <c r="H242" s="552">
        <f t="shared" ref="H242:K242" si="93">H245</f>
        <v>14838.58</v>
      </c>
      <c r="I242" s="129">
        <f t="shared" si="93"/>
        <v>0</v>
      </c>
      <c r="J242" s="447">
        <f t="shared" si="93"/>
        <v>0</v>
      </c>
      <c r="K242" s="343">
        <f t="shared" si="93"/>
        <v>0</v>
      </c>
      <c r="L242" s="110"/>
      <c r="M242" s="45"/>
      <c r="N242" s="45">
        <f t="shared" si="80"/>
        <v>48958.76</v>
      </c>
      <c r="P242" s="45"/>
    </row>
    <row r="243" spans="1:27" ht="14.45" customHeight="1">
      <c r="A243" s="625"/>
      <c r="B243" s="510"/>
      <c r="C243" s="350" t="s">
        <v>151</v>
      </c>
      <c r="D243" s="254">
        <f>D242</f>
        <v>3000</v>
      </c>
      <c r="E243" s="254">
        <f t="shared" ref="E243:G243" si="94">E242</f>
        <v>6500</v>
      </c>
      <c r="F243" s="254">
        <f t="shared" si="94"/>
        <v>22918.25</v>
      </c>
      <c r="G243" s="254">
        <f t="shared" si="94"/>
        <v>4701.93</v>
      </c>
      <c r="H243" s="550">
        <v>0</v>
      </c>
      <c r="I243" s="352"/>
      <c r="J243" s="449">
        <v>0</v>
      </c>
      <c r="K243" s="141">
        <v>0</v>
      </c>
      <c r="L243" s="110"/>
      <c r="M243" s="45"/>
      <c r="N243" s="45"/>
      <c r="P243" s="45"/>
    </row>
    <row r="244" spans="1:27" ht="14.45" customHeight="1">
      <c r="A244" s="625"/>
      <c r="B244" s="510"/>
      <c r="C244" s="350" t="s">
        <v>152</v>
      </c>
      <c r="D244" s="347">
        <v>0</v>
      </c>
      <c r="E244" s="141">
        <v>0</v>
      </c>
      <c r="F244" s="141">
        <v>0</v>
      </c>
      <c r="G244" s="141">
        <v>0</v>
      </c>
      <c r="H244" s="552">
        <f>H242</f>
        <v>14838.58</v>
      </c>
      <c r="I244" s="346"/>
      <c r="J244" s="447">
        <f t="shared" ref="J244:K244" si="95">J242</f>
        <v>0</v>
      </c>
      <c r="K244" s="346">
        <f t="shared" si="95"/>
        <v>0</v>
      </c>
      <c r="L244" s="110"/>
      <c r="M244" s="45"/>
      <c r="N244" s="45"/>
      <c r="P244" s="45"/>
    </row>
    <row r="245" spans="1:27" ht="22.5" customHeight="1">
      <c r="A245" s="625"/>
      <c r="B245" s="510"/>
      <c r="C245" s="188" t="s">
        <v>39</v>
      </c>
      <c r="D245" s="255">
        <f>D246</f>
        <v>3000</v>
      </c>
      <c r="E245" s="255">
        <f t="shared" ref="E245:G245" si="96">E246</f>
        <v>6500</v>
      </c>
      <c r="F245" s="255">
        <f t="shared" si="96"/>
        <v>22918.25</v>
      </c>
      <c r="G245" s="255">
        <f t="shared" si="96"/>
        <v>4701.93</v>
      </c>
      <c r="H245" s="552">
        <f t="shared" ref="H245:K245" si="97">H248</f>
        <v>14838.58</v>
      </c>
      <c r="I245" s="129">
        <f t="shared" si="97"/>
        <v>0</v>
      </c>
      <c r="J245" s="447">
        <f t="shared" si="97"/>
        <v>0</v>
      </c>
      <c r="K245" s="343">
        <f t="shared" si="97"/>
        <v>0</v>
      </c>
      <c r="L245" s="110"/>
      <c r="M245" s="45"/>
      <c r="N245" s="45">
        <f t="shared" si="80"/>
        <v>48958.76</v>
      </c>
    </row>
    <row r="246" spans="1:27" ht="53.25" customHeight="1">
      <c r="A246" s="625"/>
      <c r="B246" s="510"/>
      <c r="C246" s="354" t="s">
        <v>149</v>
      </c>
      <c r="D246" s="255">
        <v>3000</v>
      </c>
      <c r="E246" s="345">
        <v>6500</v>
      </c>
      <c r="F246" s="346">
        <v>22918.25</v>
      </c>
      <c r="G246" s="346">
        <v>4701.93</v>
      </c>
      <c r="H246" s="552">
        <v>14838.58</v>
      </c>
      <c r="I246" s="346">
        <v>30718.13</v>
      </c>
      <c r="J246" s="447">
        <v>0</v>
      </c>
      <c r="K246" s="349">
        <v>0</v>
      </c>
      <c r="L246" s="110"/>
      <c r="M246" s="45"/>
      <c r="N246" s="45"/>
    </row>
    <row r="247" spans="1:27" ht="22.5" customHeight="1">
      <c r="A247" s="625"/>
      <c r="B247" s="510"/>
      <c r="C247" s="350" t="s">
        <v>151</v>
      </c>
      <c r="D247" s="255">
        <f>D246</f>
        <v>3000</v>
      </c>
      <c r="E247" s="255">
        <f t="shared" ref="E247" si="98">E246</f>
        <v>6500</v>
      </c>
      <c r="F247" s="255">
        <f t="shared" ref="F247" si="99">F246</f>
        <v>22918.25</v>
      </c>
      <c r="G247" s="255">
        <f t="shared" ref="G247" si="100">G246</f>
        <v>4701.93</v>
      </c>
      <c r="H247" s="550">
        <v>0</v>
      </c>
      <c r="I247" s="352"/>
      <c r="J247" s="449">
        <v>0</v>
      </c>
      <c r="K247" s="141">
        <v>0</v>
      </c>
      <c r="L247" s="110"/>
      <c r="M247" s="45"/>
      <c r="N247" s="45"/>
    </row>
    <row r="248" spans="1:27" ht="19.5" customHeight="1">
      <c r="A248" s="626"/>
      <c r="B248" s="511"/>
      <c r="C248" s="350" t="s">
        <v>152</v>
      </c>
      <c r="D248" s="347">
        <v>0</v>
      </c>
      <c r="E248" s="141">
        <v>0</v>
      </c>
      <c r="F248" s="141">
        <v>0</v>
      </c>
      <c r="G248" s="141">
        <v>0</v>
      </c>
      <c r="H248" s="552">
        <f>H246</f>
        <v>14838.58</v>
      </c>
      <c r="I248" s="346"/>
      <c r="J248" s="447">
        <f t="shared" ref="J248:K248" si="101">J246</f>
        <v>0</v>
      </c>
      <c r="K248" s="346">
        <f t="shared" si="101"/>
        <v>0</v>
      </c>
      <c r="L248" s="110"/>
      <c r="M248" s="45"/>
      <c r="N248" s="45">
        <f t="shared" si="80"/>
        <v>14838.58</v>
      </c>
      <c r="P248" s="45"/>
    </row>
    <row r="249" spans="1:27" ht="27" customHeight="1">
      <c r="A249" s="618" t="s">
        <v>42</v>
      </c>
      <c r="B249" s="399" t="s">
        <v>161</v>
      </c>
      <c r="C249" s="188" t="s">
        <v>38</v>
      </c>
      <c r="D249" s="245">
        <f>D252</f>
        <v>19637.59</v>
      </c>
      <c r="E249" s="4">
        <v>22409.42</v>
      </c>
      <c r="F249" s="67">
        <f>F252</f>
        <v>6622.32</v>
      </c>
      <c r="G249" s="151">
        <f>G252</f>
        <v>11192.76</v>
      </c>
      <c r="H249" s="451">
        <f>H252</f>
        <v>7940.92</v>
      </c>
      <c r="I249" s="131">
        <f t="shared" ref="I249" si="102">I252</f>
        <v>12589.23</v>
      </c>
      <c r="J249" s="449">
        <f>J252</f>
        <v>0</v>
      </c>
      <c r="K249" s="141">
        <f>K252</f>
        <v>0</v>
      </c>
      <c r="L249" s="109"/>
      <c r="M249" s="158"/>
      <c r="N249" s="45">
        <f t="shared" si="80"/>
        <v>48165.42</v>
      </c>
      <c r="O249" s="158"/>
      <c r="P249" s="158"/>
      <c r="Q249" s="93"/>
      <c r="R249" s="93"/>
      <c r="S249" s="93"/>
      <c r="T249" s="93"/>
      <c r="U249" s="93"/>
      <c r="V249" s="93"/>
      <c r="W249" s="93"/>
      <c r="X249" s="93"/>
      <c r="Y249" s="93"/>
      <c r="Z249" s="93"/>
      <c r="AA249" s="93"/>
    </row>
    <row r="250" spans="1:27" ht="19.5" customHeight="1">
      <c r="A250" s="619"/>
      <c r="B250" s="353"/>
      <c r="C250" s="350" t="s">
        <v>151</v>
      </c>
      <c r="D250" s="347">
        <f>D249</f>
        <v>19637.59</v>
      </c>
      <c r="E250" s="347">
        <f t="shared" ref="E250:G250" si="103">E249</f>
        <v>22409.42</v>
      </c>
      <c r="F250" s="347">
        <f t="shared" si="103"/>
        <v>6622.32</v>
      </c>
      <c r="G250" s="347">
        <f t="shared" si="103"/>
        <v>11192.76</v>
      </c>
      <c r="H250" s="550">
        <v>0</v>
      </c>
      <c r="I250" s="352"/>
      <c r="J250" s="449">
        <v>0</v>
      </c>
      <c r="K250" s="141">
        <v>0</v>
      </c>
      <c r="L250" s="109"/>
      <c r="M250" s="158"/>
      <c r="N250" s="45"/>
      <c r="O250" s="158"/>
      <c r="P250" s="158"/>
      <c r="Q250" s="93"/>
      <c r="R250" s="93"/>
      <c r="S250" s="93"/>
      <c r="T250" s="93"/>
      <c r="U250" s="93"/>
      <c r="V250" s="93"/>
      <c r="W250" s="93"/>
      <c r="X250" s="93"/>
      <c r="Y250" s="93"/>
      <c r="Z250" s="93"/>
      <c r="AA250" s="93"/>
    </row>
    <row r="251" spans="1:27" ht="18.75" customHeight="1">
      <c r="A251" s="619"/>
      <c r="B251" s="353"/>
      <c r="C251" s="350" t="s">
        <v>152</v>
      </c>
      <c r="D251" s="347">
        <v>0</v>
      </c>
      <c r="E251" s="141">
        <v>0</v>
      </c>
      <c r="F251" s="141">
        <v>0</v>
      </c>
      <c r="G251" s="141">
        <v>0</v>
      </c>
      <c r="H251" s="451">
        <f>H249</f>
        <v>7940.92</v>
      </c>
      <c r="I251" s="351"/>
      <c r="J251" s="449">
        <f t="shared" ref="J251:K251" si="104">J249</f>
        <v>0</v>
      </c>
      <c r="K251" s="141">
        <f t="shared" si="104"/>
        <v>0</v>
      </c>
      <c r="L251" s="109"/>
      <c r="M251" s="158"/>
      <c r="N251" s="45"/>
      <c r="O251" s="158"/>
      <c r="P251" s="158"/>
      <c r="Q251" s="93"/>
      <c r="R251" s="93"/>
      <c r="S251" s="93"/>
      <c r="T251" s="93"/>
      <c r="U251" s="93"/>
      <c r="V251" s="93"/>
      <c r="W251" s="93"/>
      <c r="X251" s="93"/>
      <c r="Y251" s="93"/>
      <c r="Z251" s="93"/>
      <c r="AA251" s="93"/>
    </row>
    <row r="252" spans="1:27" ht="27" customHeight="1">
      <c r="A252" s="627"/>
      <c r="B252" s="20"/>
      <c r="C252" s="188" t="s">
        <v>39</v>
      </c>
      <c r="D252" s="245">
        <f>D253</f>
        <v>19637.59</v>
      </c>
      <c r="E252" s="4">
        <v>22409.42</v>
      </c>
      <c r="F252" s="67">
        <f t="shared" ref="F252:K252" si="105">F253</f>
        <v>6622.32</v>
      </c>
      <c r="G252" s="151">
        <f t="shared" si="105"/>
        <v>11192.76</v>
      </c>
      <c r="H252" s="451">
        <f t="shared" si="105"/>
        <v>7940.92</v>
      </c>
      <c r="I252" s="131">
        <f t="shared" ref="I252" si="106">I253</f>
        <v>12589.23</v>
      </c>
      <c r="J252" s="449">
        <f t="shared" si="105"/>
        <v>0</v>
      </c>
      <c r="K252" s="141">
        <f t="shared" si="105"/>
        <v>0</v>
      </c>
      <c r="L252" s="109"/>
      <c r="M252" s="158"/>
      <c r="N252" s="45">
        <f t="shared" si="80"/>
        <v>48165.42</v>
      </c>
      <c r="O252" s="158"/>
      <c r="P252" s="158"/>
      <c r="Q252" s="93"/>
      <c r="R252" s="93"/>
      <c r="S252" s="93"/>
      <c r="T252" s="93"/>
      <c r="U252" s="93"/>
      <c r="V252" s="93"/>
      <c r="W252" s="93"/>
      <c r="X252" s="93"/>
      <c r="Y252" s="93"/>
      <c r="Z252" s="93"/>
      <c r="AA252" s="93"/>
    </row>
    <row r="253" spans="1:27" ht="69" customHeight="1">
      <c r="A253" s="628"/>
      <c r="B253" s="25"/>
      <c r="C253" s="263" t="s">
        <v>149</v>
      </c>
      <c r="D253" s="245">
        <v>19637.59</v>
      </c>
      <c r="E253" s="4">
        <v>22409.42</v>
      </c>
      <c r="F253" s="67">
        <v>6622.32</v>
      </c>
      <c r="G253" s="2">
        <v>11192.76</v>
      </c>
      <c r="H253" s="451">
        <v>7940.92</v>
      </c>
      <c r="I253" s="2">
        <v>12589.23</v>
      </c>
      <c r="J253" s="449">
        <v>0</v>
      </c>
      <c r="K253" s="141">
        <v>0</v>
      </c>
      <c r="L253" s="109"/>
      <c r="M253" s="158"/>
      <c r="N253" s="45">
        <f t="shared" si="80"/>
        <v>48165.42</v>
      </c>
      <c r="O253" s="93"/>
      <c r="P253" s="93"/>
      <c r="Q253" s="93"/>
      <c r="R253" s="93"/>
      <c r="S253" s="93"/>
      <c r="T253" s="93"/>
      <c r="U253" s="93"/>
      <c r="V253" s="93"/>
      <c r="W253" s="93"/>
      <c r="X253" s="93"/>
      <c r="Y253" s="93"/>
      <c r="Z253" s="93"/>
      <c r="AA253" s="93"/>
    </row>
    <row r="254" spans="1:27" ht="28.5" customHeight="1">
      <c r="A254" s="618" t="s">
        <v>43</v>
      </c>
      <c r="B254" s="399" t="s">
        <v>162</v>
      </c>
      <c r="C254" s="205" t="s">
        <v>38</v>
      </c>
      <c r="D254" s="255">
        <v>1200</v>
      </c>
      <c r="E254" s="34">
        <v>800</v>
      </c>
      <c r="F254" s="66">
        <v>773.7</v>
      </c>
      <c r="G254" s="130">
        <f>G255</f>
        <v>3994.75</v>
      </c>
      <c r="H254" s="549">
        <f>H257</f>
        <v>6749.95</v>
      </c>
      <c r="I254" s="130">
        <f>I257</f>
        <v>4928.78</v>
      </c>
      <c r="J254" s="447">
        <f>J257</f>
        <v>0</v>
      </c>
      <c r="K254" s="343">
        <f>K257</f>
        <v>0</v>
      </c>
      <c r="L254" s="108"/>
      <c r="M254" s="158"/>
      <c r="N254" s="45">
        <f t="shared" si="80"/>
        <v>12318.4</v>
      </c>
      <c r="O254" s="93"/>
      <c r="P254" s="93"/>
      <c r="Q254" s="93"/>
      <c r="R254" s="93"/>
      <c r="S254" s="93"/>
      <c r="T254" s="93"/>
      <c r="U254" s="93"/>
      <c r="V254" s="93"/>
      <c r="W254" s="93"/>
      <c r="X254" s="93"/>
      <c r="Y254" s="93"/>
      <c r="Z254" s="93"/>
      <c r="AA254" s="93"/>
    </row>
    <row r="255" spans="1:27" ht="18" customHeight="1">
      <c r="A255" s="619"/>
      <c r="B255" s="353"/>
      <c r="C255" s="350" t="s">
        <v>151</v>
      </c>
      <c r="D255" s="255">
        <f>D254</f>
        <v>1200</v>
      </c>
      <c r="E255" s="255">
        <f t="shared" ref="E255:F255" si="107">E254</f>
        <v>800</v>
      </c>
      <c r="F255" s="255">
        <f t="shared" si="107"/>
        <v>773.7</v>
      </c>
      <c r="G255" s="255">
        <f>G258</f>
        <v>3994.75</v>
      </c>
      <c r="H255" s="556">
        <v>0</v>
      </c>
      <c r="I255" s="345"/>
      <c r="J255" s="447">
        <v>0</v>
      </c>
      <c r="K255" s="349">
        <v>0</v>
      </c>
      <c r="L255" s="108"/>
      <c r="M255" s="158"/>
      <c r="N255" s="45"/>
      <c r="O255" s="93"/>
      <c r="P255" s="93"/>
      <c r="Q255" s="93"/>
      <c r="R255" s="93"/>
      <c r="S255" s="93"/>
      <c r="T255" s="93"/>
      <c r="U255" s="93"/>
      <c r="V255" s="93"/>
      <c r="W255" s="93"/>
      <c r="X255" s="93"/>
      <c r="Y255" s="93"/>
      <c r="Z255" s="93"/>
      <c r="AA255" s="93"/>
    </row>
    <row r="256" spans="1:27" ht="18" customHeight="1">
      <c r="A256" s="619"/>
      <c r="B256" s="353"/>
      <c r="C256" s="350" t="s">
        <v>152</v>
      </c>
      <c r="D256" s="355">
        <v>0</v>
      </c>
      <c r="E256" s="349">
        <v>0</v>
      </c>
      <c r="F256" s="349">
        <v>0</v>
      </c>
      <c r="G256" s="349">
        <v>0</v>
      </c>
      <c r="H256" s="549">
        <f>H254</f>
        <v>6749.95</v>
      </c>
      <c r="I256" s="345"/>
      <c r="J256" s="447">
        <f t="shared" ref="J256:K256" si="108">J254</f>
        <v>0</v>
      </c>
      <c r="K256" s="349">
        <f t="shared" si="108"/>
        <v>0</v>
      </c>
      <c r="L256" s="108"/>
      <c r="M256" s="158"/>
      <c r="N256" s="45"/>
      <c r="O256" s="93"/>
      <c r="P256" s="93"/>
      <c r="Q256" s="93"/>
      <c r="R256" s="93"/>
      <c r="S256" s="93"/>
      <c r="T256" s="93"/>
      <c r="U256" s="93"/>
      <c r="V256" s="93"/>
      <c r="W256" s="93"/>
      <c r="X256" s="93"/>
      <c r="Y256" s="93"/>
      <c r="Z256" s="93"/>
      <c r="AA256" s="93"/>
    </row>
    <row r="257" spans="1:27" ht="23.25" customHeight="1">
      <c r="A257" s="619"/>
      <c r="B257" s="11"/>
      <c r="C257" s="188" t="s">
        <v>44</v>
      </c>
      <c r="D257" s="255">
        <f>D258</f>
        <v>1200</v>
      </c>
      <c r="E257" s="34">
        <v>800</v>
      </c>
      <c r="F257" s="66">
        <f>F258</f>
        <v>773.7</v>
      </c>
      <c r="G257" s="130"/>
      <c r="H257" s="549">
        <f t="shared" ref="H257:K257" si="109">H260</f>
        <v>6749.95</v>
      </c>
      <c r="I257" s="130">
        <f t="shared" ref="I257" si="110">I260</f>
        <v>4928.78</v>
      </c>
      <c r="J257" s="447">
        <f t="shared" si="109"/>
        <v>0</v>
      </c>
      <c r="K257" s="343">
        <f t="shared" si="109"/>
        <v>0</v>
      </c>
      <c r="L257" s="108"/>
      <c r="M257" s="158"/>
      <c r="N257" s="45">
        <f t="shared" si="80"/>
        <v>8323.65</v>
      </c>
      <c r="O257" s="93"/>
      <c r="P257" s="93"/>
      <c r="Q257" s="93"/>
      <c r="R257" s="93"/>
      <c r="S257" s="93"/>
      <c r="T257" s="93"/>
      <c r="U257" s="93"/>
      <c r="V257" s="93"/>
      <c r="W257" s="93"/>
      <c r="X257" s="93"/>
      <c r="Y257" s="93"/>
      <c r="Z257" s="93"/>
      <c r="AA257" s="93"/>
    </row>
    <row r="258" spans="1:27" ht="50.25" customHeight="1">
      <c r="A258" s="619"/>
      <c r="B258" s="353"/>
      <c r="C258" s="354" t="s">
        <v>149</v>
      </c>
      <c r="D258" s="255">
        <v>1200</v>
      </c>
      <c r="E258" s="255">
        <f t="shared" ref="E258:K259" si="111">E257</f>
        <v>800</v>
      </c>
      <c r="F258" s="255">
        <v>773.7</v>
      </c>
      <c r="G258" s="255">
        <v>3994.75</v>
      </c>
      <c r="H258" s="577">
        <f t="shared" si="111"/>
        <v>6749.95</v>
      </c>
      <c r="I258" s="255">
        <f t="shared" si="111"/>
        <v>4928.78</v>
      </c>
      <c r="J258" s="255">
        <f t="shared" si="111"/>
        <v>0</v>
      </c>
      <c r="K258" s="141">
        <f t="shared" si="111"/>
        <v>0</v>
      </c>
      <c r="L258" s="108"/>
      <c r="M258" s="158"/>
      <c r="N258" s="45"/>
      <c r="O258" s="93"/>
      <c r="P258" s="93"/>
      <c r="Q258" s="93"/>
      <c r="R258" s="93"/>
      <c r="S258" s="93"/>
      <c r="T258" s="93"/>
      <c r="U258" s="93"/>
      <c r="V258" s="93"/>
      <c r="W258" s="93"/>
      <c r="X258" s="93"/>
      <c r="Y258" s="93"/>
      <c r="Z258" s="93"/>
      <c r="AA258" s="93"/>
    </row>
    <row r="259" spans="1:27" ht="23.25" customHeight="1">
      <c r="A259" s="619"/>
      <c r="B259" s="353"/>
      <c r="C259" s="350" t="s">
        <v>151</v>
      </c>
      <c r="D259" s="255">
        <f>D258</f>
        <v>1200</v>
      </c>
      <c r="E259" s="255">
        <f t="shared" si="111"/>
        <v>800</v>
      </c>
      <c r="F259" s="255">
        <f t="shared" ref="F259:G259" si="112">F258</f>
        <v>773.7</v>
      </c>
      <c r="G259" s="255">
        <f t="shared" si="112"/>
        <v>3994.75</v>
      </c>
      <c r="H259" s="556">
        <v>0</v>
      </c>
      <c r="I259" s="345"/>
      <c r="J259" s="447">
        <v>0</v>
      </c>
      <c r="K259" s="349">
        <v>0</v>
      </c>
      <c r="L259" s="108"/>
      <c r="M259" s="158"/>
      <c r="N259" s="45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93"/>
      <c r="AA259" s="93"/>
    </row>
    <row r="260" spans="1:27" ht="18" customHeight="1">
      <c r="A260" s="629"/>
      <c r="B260" s="26"/>
      <c r="C260" s="350" t="s">
        <v>152</v>
      </c>
      <c r="D260" s="355">
        <v>0</v>
      </c>
      <c r="E260" s="349">
        <v>0</v>
      </c>
      <c r="F260" s="349">
        <v>0</v>
      </c>
      <c r="G260" s="34">
        <v>3994.75</v>
      </c>
      <c r="H260" s="549">
        <v>6749.95</v>
      </c>
      <c r="I260" s="130">
        <v>4928.78</v>
      </c>
      <c r="J260" s="447">
        <v>0</v>
      </c>
      <c r="K260" s="343">
        <v>0</v>
      </c>
      <c r="L260" s="108"/>
      <c r="M260" s="158"/>
      <c r="N260" s="45">
        <f t="shared" si="80"/>
        <v>10744.7</v>
      </c>
      <c r="O260" s="93"/>
      <c r="P260" s="93"/>
      <c r="Q260" s="93"/>
      <c r="R260" s="93"/>
      <c r="S260" s="93"/>
      <c r="T260" s="93"/>
      <c r="U260" s="93"/>
      <c r="V260" s="93"/>
      <c r="W260" s="93"/>
      <c r="X260" s="93"/>
      <c r="Y260" s="93"/>
      <c r="Z260" s="93"/>
      <c r="AA260" s="93"/>
    </row>
    <row r="261" spans="1:27" ht="29.1" customHeight="1">
      <c r="A261" s="619" t="s">
        <v>45</v>
      </c>
      <c r="B261" s="400" t="s">
        <v>163</v>
      </c>
      <c r="C261" s="205" t="s">
        <v>38</v>
      </c>
      <c r="D261" s="240">
        <f t="shared" ref="D261:K261" si="113">D264</f>
        <v>730</v>
      </c>
      <c r="E261" s="34">
        <f t="shared" si="113"/>
        <v>5494.0599999999995</v>
      </c>
      <c r="F261" s="152">
        <f t="shared" si="113"/>
        <v>0</v>
      </c>
      <c r="G261" s="34">
        <f t="shared" si="113"/>
        <v>3010</v>
      </c>
      <c r="H261" s="549">
        <f>H264</f>
        <v>8625.7199999999993</v>
      </c>
      <c r="I261" s="130">
        <f t="shared" si="113"/>
        <v>9452.94</v>
      </c>
      <c r="J261" s="447">
        <f t="shared" si="113"/>
        <v>6769.7</v>
      </c>
      <c r="K261" s="343">
        <f t="shared" si="113"/>
        <v>0</v>
      </c>
      <c r="L261" s="108"/>
      <c r="M261" s="158"/>
      <c r="N261" s="45">
        <f t="shared" si="80"/>
        <v>23899.48</v>
      </c>
      <c r="O261" s="93"/>
      <c r="P261" s="93"/>
      <c r="Q261" s="93"/>
      <c r="R261" s="93"/>
      <c r="S261" s="93"/>
      <c r="T261" s="93"/>
      <c r="U261" s="93"/>
      <c r="V261" s="93"/>
      <c r="W261" s="93"/>
      <c r="X261" s="93"/>
      <c r="Y261" s="93"/>
      <c r="Z261" s="93"/>
      <c r="AA261" s="93"/>
    </row>
    <row r="262" spans="1:27" ht="19.5" customHeight="1">
      <c r="A262" s="619"/>
      <c r="B262" s="353"/>
      <c r="C262" s="350" t="s">
        <v>151</v>
      </c>
      <c r="D262" s="367">
        <f>D264</f>
        <v>730</v>
      </c>
      <c r="E262" s="367">
        <f t="shared" ref="E262:G262" si="114">E264</f>
        <v>5494.0599999999995</v>
      </c>
      <c r="F262" s="368">
        <f t="shared" si="114"/>
        <v>0</v>
      </c>
      <c r="G262" s="367">
        <f t="shared" si="114"/>
        <v>3010</v>
      </c>
      <c r="H262" s="556">
        <v>0</v>
      </c>
      <c r="I262" s="345"/>
      <c r="J262" s="447">
        <v>0</v>
      </c>
      <c r="K262" s="349">
        <v>0</v>
      </c>
      <c r="L262" s="108"/>
      <c r="M262" s="158"/>
      <c r="N262" s="45"/>
      <c r="O262" s="93"/>
      <c r="P262" s="93"/>
      <c r="Q262" s="93"/>
      <c r="R262" s="93"/>
      <c r="S262" s="93"/>
      <c r="T262" s="93"/>
      <c r="U262" s="93"/>
      <c r="V262" s="93"/>
      <c r="W262" s="93"/>
      <c r="X262" s="93"/>
      <c r="Y262" s="93"/>
      <c r="Z262" s="93"/>
      <c r="AA262" s="93"/>
    </row>
    <row r="263" spans="1:27" ht="18" customHeight="1">
      <c r="A263" s="619"/>
      <c r="B263" s="353"/>
      <c r="C263" s="350" t="s">
        <v>152</v>
      </c>
      <c r="D263" s="368">
        <v>0</v>
      </c>
      <c r="E263" s="349">
        <v>0</v>
      </c>
      <c r="F263" s="349">
        <v>0</v>
      </c>
      <c r="G263" s="349">
        <v>0</v>
      </c>
      <c r="H263" s="549">
        <f>H264</f>
        <v>8625.7199999999993</v>
      </c>
      <c r="I263" s="345"/>
      <c r="J263" s="447">
        <f t="shared" ref="J263" si="115">J264</f>
        <v>6769.7</v>
      </c>
      <c r="K263" s="349">
        <f t="shared" ref="K263" si="116">K264</f>
        <v>0</v>
      </c>
      <c r="L263" s="108"/>
      <c r="M263" s="158"/>
      <c r="N263" s="45"/>
      <c r="O263" s="93"/>
      <c r="P263" s="93"/>
      <c r="Q263" s="93"/>
      <c r="R263" s="93"/>
      <c r="S263" s="93"/>
      <c r="T263" s="93"/>
      <c r="U263" s="93"/>
      <c r="V263" s="93"/>
      <c r="W263" s="93"/>
      <c r="X263" s="93"/>
      <c r="Y263" s="93"/>
      <c r="Z263" s="93"/>
      <c r="AA263" s="93"/>
    </row>
    <row r="264" spans="1:27" ht="27.75" customHeight="1">
      <c r="A264" s="601"/>
      <c r="B264" s="12"/>
      <c r="C264" s="188" t="s">
        <v>44</v>
      </c>
      <c r="D264" s="240">
        <f t="shared" ref="D264:K264" si="117">D267</f>
        <v>730</v>
      </c>
      <c r="E264" s="34">
        <f t="shared" si="117"/>
        <v>5494.0599999999995</v>
      </c>
      <c r="F264" s="152">
        <f t="shared" si="117"/>
        <v>0</v>
      </c>
      <c r="G264" s="34">
        <f t="shared" si="117"/>
        <v>3010</v>
      </c>
      <c r="H264" s="549">
        <f t="shared" si="117"/>
        <v>8625.7199999999993</v>
      </c>
      <c r="I264" s="130">
        <f t="shared" si="117"/>
        <v>9452.94</v>
      </c>
      <c r="J264" s="447">
        <f t="shared" si="117"/>
        <v>6769.7</v>
      </c>
      <c r="K264" s="343">
        <f t="shared" si="117"/>
        <v>0</v>
      </c>
      <c r="L264" s="108"/>
      <c r="M264" s="158"/>
      <c r="N264" s="45">
        <f t="shared" si="80"/>
        <v>23899.48</v>
      </c>
      <c r="O264" s="158"/>
      <c r="P264" s="158"/>
      <c r="Q264" s="93"/>
      <c r="R264" s="93"/>
      <c r="S264" s="93"/>
      <c r="T264" s="93"/>
      <c r="U264" s="93"/>
      <c r="V264" s="93"/>
      <c r="W264" s="93"/>
      <c r="X264" s="93"/>
      <c r="Y264" s="93"/>
      <c r="Z264" s="93"/>
      <c r="AA264" s="93"/>
    </row>
    <row r="265" spans="1:27" ht="15.75" customHeight="1">
      <c r="A265" s="601"/>
      <c r="B265" s="348"/>
      <c r="C265" s="350" t="s">
        <v>151</v>
      </c>
      <c r="D265" s="367">
        <f>D267</f>
        <v>730</v>
      </c>
      <c r="E265" s="367">
        <f t="shared" ref="E265:G265" si="118">E267</f>
        <v>5494.0599999999995</v>
      </c>
      <c r="F265" s="368">
        <f t="shared" si="118"/>
        <v>0</v>
      </c>
      <c r="G265" s="367">
        <f t="shared" si="118"/>
        <v>3010</v>
      </c>
      <c r="H265" s="556">
        <v>0</v>
      </c>
      <c r="I265" s="345"/>
      <c r="J265" s="447">
        <v>0</v>
      </c>
      <c r="K265" s="349">
        <v>0</v>
      </c>
      <c r="L265" s="108"/>
      <c r="M265" s="158"/>
      <c r="N265" s="45"/>
      <c r="O265" s="158"/>
      <c r="P265" s="158"/>
      <c r="Q265" s="93"/>
      <c r="R265" s="93"/>
      <c r="S265" s="93"/>
      <c r="T265" s="93"/>
      <c r="U265" s="93"/>
      <c r="V265" s="93"/>
      <c r="W265" s="93"/>
      <c r="X265" s="93"/>
      <c r="Y265" s="93"/>
      <c r="Z265" s="93"/>
      <c r="AA265" s="93"/>
    </row>
    <row r="266" spans="1:27" ht="15.75" customHeight="1">
      <c r="A266" s="601"/>
      <c r="B266" s="348"/>
      <c r="C266" s="350" t="s">
        <v>152</v>
      </c>
      <c r="D266" s="368">
        <v>0</v>
      </c>
      <c r="E266" s="349">
        <v>0</v>
      </c>
      <c r="F266" s="349">
        <v>0</v>
      </c>
      <c r="G266" s="349">
        <v>0</v>
      </c>
      <c r="H266" s="549">
        <f>H267</f>
        <v>8625.7199999999993</v>
      </c>
      <c r="I266" s="345"/>
      <c r="J266" s="447">
        <f t="shared" ref="J266:K266" si="119">J267</f>
        <v>6769.7</v>
      </c>
      <c r="K266" s="349">
        <f t="shared" si="119"/>
        <v>0</v>
      </c>
      <c r="L266" s="108"/>
      <c r="M266" s="158"/>
      <c r="N266" s="45"/>
      <c r="O266" s="158"/>
      <c r="P266" s="158"/>
      <c r="Q266" s="93"/>
      <c r="R266" s="93"/>
      <c r="S266" s="93"/>
      <c r="T266" s="93"/>
      <c r="U266" s="93"/>
      <c r="V266" s="93"/>
      <c r="W266" s="93"/>
      <c r="X266" s="93"/>
      <c r="Y266" s="93"/>
      <c r="Z266" s="93"/>
      <c r="AA266" s="93"/>
    </row>
    <row r="267" spans="1:27" ht="52.5" customHeight="1">
      <c r="A267" s="601"/>
      <c r="B267" s="12"/>
      <c r="C267" s="263" t="s">
        <v>149</v>
      </c>
      <c r="D267" s="255">
        <v>730</v>
      </c>
      <c r="E267" s="34">
        <f>2759.62+2734.44</f>
        <v>5494.0599999999995</v>
      </c>
      <c r="F267" s="152">
        <v>0</v>
      </c>
      <c r="G267" s="34">
        <v>3010</v>
      </c>
      <c r="H267" s="549">
        <v>8625.7199999999993</v>
      </c>
      <c r="I267" s="130">
        <v>9452.94</v>
      </c>
      <c r="J267" s="447">
        <v>6769.7</v>
      </c>
      <c r="K267" s="343">
        <v>0</v>
      </c>
      <c r="L267" s="108"/>
      <c r="M267" s="158"/>
      <c r="N267" s="45">
        <f t="shared" si="80"/>
        <v>23899.48</v>
      </c>
      <c r="O267" s="93"/>
      <c r="P267" s="93"/>
      <c r="Q267" s="93"/>
      <c r="R267" s="93"/>
      <c r="S267" s="93"/>
      <c r="T267" s="93"/>
      <c r="U267" s="93"/>
      <c r="V267" s="93"/>
      <c r="W267" s="93"/>
      <c r="X267" s="93"/>
      <c r="Y267" s="93"/>
      <c r="Z267" s="93"/>
      <c r="AA267" s="93"/>
    </row>
    <row r="268" spans="1:27" ht="33.75" customHeight="1">
      <c r="A268" s="618" t="s">
        <v>46</v>
      </c>
      <c r="B268" s="10" t="s">
        <v>47</v>
      </c>
      <c r="C268" s="205" t="s">
        <v>48</v>
      </c>
      <c r="D268" s="240">
        <f>D271</f>
        <v>271.3</v>
      </c>
      <c r="E268" s="79">
        <f>E271</f>
        <v>1121.19</v>
      </c>
      <c r="F268" s="152">
        <f>F271</f>
        <v>0</v>
      </c>
      <c r="G268" s="152">
        <v>0</v>
      </c>
      <c r="H268" s="556">
        <v>0</v>
      </c>
      <c r="I268" s="152">
        <v>1592</v>
      </c>
      <c r="J268" s="343">
        <v>0</v>
      </c>
      <c r="K268" s="343">
        <v>0</v>
      </c>
      <c r="L268" s="108"/>
      <c r="M268" s="45"/>
      <c r="N268" s="45">
        <f t="shared" si="80"/>
        <v>1121.19</v>
      </c>
    </row>
    <row r="269" spans="1:27" ht="15.6" customHeight="1">
      <c r="A269" s="619"/>
      <c r="B269" s="353"/>
      <c r="C269" s="350" t="s">
        <v>151</v>
      </c>
      <c r="D269" s="255">
        <f>D271</f>
        <v>271.3</v>
      </c>
      <c r="E269" s="255">
        <f t="shared" ref="E269:K269" si="120">E271</f>
        <v>1121.19</v>
      </c>
      <c r="F269" s="355">
        <f t="shared" si="120"/>
        <v>0</v>
      </c>
      <c r="G269" s="355">
        <f t="shared" si="120"/>
        <v>0</v>
      </c>
      <c r="H269" s="578">
        <f t="shared" si="120"/>
        <v>0</v>
      </c>
      <c r="I269" s="355">
        <f t="shared" si="120"/>
        <v>1592</v>
      </c>
      <c r="J269" s="355">
        <f t="shared" si="120"/>
        <v>0</v>
      </c>
      <c r="K269" s="141">
        <f t="shared" si="120"/>
        <v>0</v>
      </c>
      <c r="L269" s="108"/>
      <c r="M269" s="45"/>
      <c r="N269" s="45"/>
    </row>
    <row r="270" spans="1:27" ht="15.6" customHeight="1">
      <c r="A270" s="619"/>
      <c r="B270" s="353"/>
      <c r="C270" s="350" t="s">
        <v>152</v>
      </c>
      <c r="D270" s="355">
        <v>0</v>
      </c>
      <c r="E270" s="355">
        <v>0</v>
      </c>
      <c r="F270" s="355">
        <v>0</v>
      </c>
      <c r="G270" s="355">
        <v>0</v>
      </c>
      <c r="H270" s="578">
        <v>0</v>
      </c>
      <c r="I270" s="355">
        <v>0</v>
      </c>
      <c r="J270" s="355">
        <v>0</v>
      </c>
      <c r="K270" s="141">
        <v>0</v>
      </c>
      <c r="L270" s="108"/>
      <c r="M270" s="45"/>
      <c r="N270" s="45"/>
    </row>
    <row r="271" spans="1:27" ht="24" customHeight="1">
      <c r="A271" s="601"/>
      <c r="B271" s="12"/>
      <c r="C271" s="188" t="s">
        <v>44</v>
      </c>
      <c r="D271" s="247">
        <f t="shared" ref="D271:F271" si="121">D274</f>
        <v>271.3</v>
      </c>
      <c r="E271" s="80">
        <f t="shared" si="121"/>
        <v>1121.19</v>
      </c>
      <c r="F271" s="152">
        <f t="shared" si="121"/>
        <v>0</v>
      </c>
      <c r="G271" s="152">
        <v>0</v>
      </c>
      <c r="H271" s="556">
        <v>0</v>
      </c>
      <c r="I271" s="152">
        <v>1592</v>
      </c>
      <c r="J271" s="343">
        <v>0</v>
      </c>
      <c r="K271" s="343">
        <v>0</v>
      </c>
      <c r="L271" s="108"/>
      <c r="M271" s="45"/>
      <c r="N271" s="45">
        <f>E271+F271+G271+H271+J271+K271</f>
        <v>1121.19</v>
      </c>
    </row>
    <row r="272" spans="1:27" ht="18" customHeight="1">
      <c r="A272" s="601"/>
      <c r="B272" s="348"/>
      <c r="C272" s="350" t="s">
        <v>151</v>
      </c>
      <c r="D272" s="255">
        <f>D274</f>
        <v>271.3</v>
      </c>
      <c r="E272" s="255">
        <f t="shared" ref="E272:K272" si="122">E274</f>
        <v>1121.19</v>
      </c>
      <c r="F272" s="355">
        <f t="shared" si="122"/>
        <v>0</v>
      </c>
      <c r="G272" s="355">
        <f t="shared" si="122"/>
        <v>0</v>
      </c>
      <c r="H272" s="578">
        <f t="shared" si="122"/>
        <v>0</v>
      </c>
      <c r="I272" s="355">
        <f t="shared" si="122"/>
        <v>1592</v>
      </c>
      <c r="J272" s="355">
        <f t="shared" si="122"/>
        <v>0</v>
      </c>
      <c r="K272" s="141">
        <f t="shared" si="122"/>
        <v>0</v>
      </c>
      <c r="L272" s="108"/>
      <c r="M272" s="45"/>
      <c r="N272" s="45"/>
    </row>
    <row r="273" spans="1:14" ht="17.25" customHeight="1">
      <c r="A273" s="601"/>
      <c r="B273" s="348"/>
      <c r="C273" s="350" t="s">
        <v>152</v>
      </c>
      <c r="D273" s="355">
        <v>0</v>
      </c>
      <c r="E273" s="355">
        <v>0</v>
      </c>
      <c r="F273" s="355">
        <v>0</v>
      </c>
      <c r="G273" s="355">
        <v>0</v>
      </c>
      <c r="H273" s="578">
        <v>0</v>
      </c>
      <c r="I273" s="355">
        <v>0</v>
      </c>
      <c r="J273" s="355">
        <v>0</v>
      </c>
      <c r="K273" s="141">
        <v>0</v>
      </c>
      <c r="L273" s="108"/>
      <c r="M273" s="45"/>
      <c r="N273" s="45"/>
    </row>
    <row r="274" spans="1:14" ht="51.75" customHeight="1">
      <c r="A274" s="602"/>
      <c r="B274" s="24"/>
      <c r="C274" s="263" t="s">
        <v>149</v>
      </c>
      <c r="D274" s="255">
        <v>271.3</v>
      </c>
      <c r="E274" s="80">
        <f>1121.54-0.35</f>
        <v>1121.19</v>
      </c>
      <c r="F274" s="152">
        <v>0</v>
      </c>
      <c r="G274" s="152">
        <v>0</v>
      </c>
      <c r="H274" s="556">
        <v>0</v>
      </c>
      <c r="I274" s="152">
        <v>1592</v>
      </c>
      <c r="J274" s="343">
        <v>0</v>
      </c>
      <c r="K274" s="343">
        <v>0</v>
      </c>
      <c r="L274" s="114"/>
      <c r="M274" s="45"/>
      <c r="N274" s="45">
        <f t="shared" si="80"/>
        <v>1121.19</v>
      </c>
    </row>
    <row r="275" spans="1:14" ht="26.25">
      <c r="A275" s="618" t="s">
        <v>49</v>
      </c>
      <c r="B275" s="27" t="s">
        <v>50</v>
      </c>
      <c r="C275" s="205" t="s">
        <v>48</v>
      </c>
      <c r="D275" s="245">
        <f>D281</f>
        <v>288.26</v>
      </c>
      <c r="E275" s="387">
        <v>3000</v>
      </c>
      <c r="F275" s="141">
        <f>F278</f>
        <v>0</v>
      </c>
      <c r="G275" s="405">
        <f>G278</f>
        <v>2818.69</v>
      </c>
      <c r="H275" s="451">
        <f>H278</f>
        <v>600</v>
      </c>
      <c r="I275" s="44">
        <v>766.96</v>
      </c>
      <c r="J275" s="141">
        <f>J278</f>
        <v>0</v>
      </c>
      <c r="K275" s="141">
        <f>K278</f>
        <v>0</v>
      </c>
      <c r="L275" s="115"/>
      <c r="M275" s="45"/>
      <c r="N275" s="45">
        <f t="shared" si="80"/>
        <v>6418.6900000000005</v>
      </c>
    </row>
    <row r="276" spans="1:14">
      <c r="A276" s="619"/>
      <c r="B276" s="369"/>
      <c r="C276" s="350" t="s">
        <v>151</v>
      </c>
      <c r="D276" s="347">
        <f>D278</f>
        <v>288.26</v>
      </c>
      <c r="E276" s="255">
        <f t="shared" ref="E276:G276" si="123">E278</f>
        <v>3000</v>
      </c>
      <c r="F276" s="347">
        <f t="shared" si="123"/>
        <v>0</v>
      </c>
      <c r="G276" s="347">
        <f t="shared" si="123"/>
        <v>2818.69</v>
      </c>
      <c r="H276" s="556">
        <v>0</v>
      </c>
      <c r="I276" s="349">
        <v>1592</v>
      </c>
      <c r="J276" s="349">
        <v>0</v>
      </c>
      <c r="K276" s="349">
        <v>0</v>
      </c>
      <c r="L276" s="115"/>
      <c r="M276" s="45"/>
      <c r="N276" s="45"/>
    </row>
    <row r="277" spans="1:14">
      <c r="A277" s="619"/>
      <c r="B277" s="369"/>
      <c r="C277" s="350" t="s">
        <v>152</v>
      </c>
      <c r="D277" s="349">
        <v>0</v>
      </c>
      <c r="E277" s="349">
        <v>0</v>
      </c>
      <c r="F277" s="349">
        <v>0</v>
      </c>
      <c r="G277" s="349">
        <v>0</v>
      </c>
      <c r="H277" s="451">
        <f>H278</f>
        <v>600</v>
      </c>
      <c r="I277" s="44"/>
      <c r="J277" s="141">
        <f t="shared" ref="J277" si="124">J278</f>
        <v>0</v>
      </c>
      <c r="K277" s="141">
        <f t="shared" ref="K277" si="125">K278</f>
        <v>0</v>
      </c>
      <c r="L277" s="115"/>
      <c r="M277" s="45"/>
      <c r="N277" s="45"/>
    </row>
    <row r="278" spans="1:14" ht="25.5" customHeight="1">
      <c r="A278" s="601"/>
      <c r="B278" s="20"/>
      <c r="C278" s="188" t="s">
        <v>44</v>
      </c>
      <c r="D278" s="245">
        <f>D281</f>
        <v>288.26</v>
      </c>
      <c r="E278" s="387">
        <v>3000</v>
      </c>
      <c r="F278" s="141">
        <f t="shared" ref="F278:K278" si="126">F281</f>
        <v>0</v>
      </c>
      <c r="G278" s="405">
        <f t="shared" si="126"/>
        <v>2818.69</v>
      </c>
      <c r="H278" s="451">
        <f t="shared" si="126"/>
        <v>600</v>
      </c>
      <c r="I278" s="44">
        <v>766.96</v>
      </c>
      <c r="J278" s="141">
        <f t="shared" si="126"/>
        <v>0</v>
      </c>
      <c r="K278" s="141">
        <f t="shared" si="126"/>
        <v>0</v>
      </c>
      <c r="L278" s="115"/>
      <c r="M278" s="45"/>
      <c r="N278" s="45">
        <f t="shared" si="80"/>
        <v>6418.6900000000005</v>
      </c>
    </row>
    <row r="279" spans="1:14" ht="19.5" customHeight="1">
      <c r="A279" s="601"/>
      <c r="B279" s="20"/>
      <c r="C279" s="350" t="s">
        <v>151</v>
      </c>
      <c r="D279" s="347">
        <f>D281</f>
        <v>288.26</v>
      </c>
      <c r="E279" s="255">
        <f t="shared" ref="E279:G279" si="127">E281</f>
        <v>3000</v>
      </c>
      <c r="F279" s="347">
        <f t="shared" si="127"/>
        <v>0</v>
      </c>
      <c r="G279" s="347">
        <f t="shared" si="127"/>
        <v>2818.69</v>
      </c>
      <c r="H279" s="556">
        <v>0</v>
      </c>
      <c r="I279" s="349">
        <v>1592</v>
      </c>
      <c r="J279" s="349">
        <v>0</v>
      </c>
      <c r="K279" s="349">
        <v>0</v>
      </c>
      <c r="L279" s="115"/>
      <c r="M279" s="45"/>
      <c r="N279" s="45"/>
    </row>
    <row r="280" spans="1:14" ht="17.25" customHeight="1">
      <c r="A280" s="601"/>
      <c r="B280" s="20"/>
      <c r="C280" s="350" t="s">
        <v>152</v>
      </c>
      <c r="D280" s="349">
        <v>0</v>
      </c>
      <c r="E280" s="349">
        <v>0</v>
      </c>
      <c r="F280" s="349">
        <v>0</v>
      </c>
      <c r="G280" s="349">
        <v>0</v>
      </c>
      <c r="H280" s="451">
        <f>H281</f>
        <v>600</v>
      </c>
      <c r="I280" s="44"/>
      <c r="J280" s="141">
        <f t="shared" ref="J280:K280" si="128">J281</f>
        <v>0</v>
      </c>
      <c r="K280" s="141">
        <f t="shared" si="128"/>
        <v>0</v>
      </c>
      <c r="L280" s="115"/>
      <c r="M280" s="45"/>
      <c r="N280" s="45"/>
    </row>
    <row r="281" spans="1:14" ht="47.25" customHeight="1">
      <c r="A281" s="602"/>
      <c r="B281" s="25"/>
      <c r="C281" s="263" t="s">
        <v>149</v>
      </c>
      <c r="D281" s="245">
        <v>288.26</v>
      </c>
      <c r="E281" s="43">
        <v>3000</v>
      </c>
      <c r="F281" s="141">
        <v>0</v>
      </c>
      <c r="G281" s="43">
        <v>2818.69</v>
      </c>
      <c r="H281" s="451">
        <v>600</v>
      </c>
      <c r="I281" s="43">
        <v>766.96</v>
      </c>
      <c r="J281" s="141">
        <v>0</v>
      </c>
      <c r="K281" s="141">
        <v>0</v>
      </c>
      <c r="L281" s="107"/>
      <c r="M281" s="45"/>
      <c r="N281" s="45">
        <f t="shared" si="80"/>
        <v>6418.6900000000005</v>
      </c>
    </row>
    <row r="282" spans="1:14" ht="25.5" customHeight="1">
      <c r="A282" s="630" t="s">
        <v>51</v>
      </c>
      <c r="B282" s="160" t="s">
        <v>104</v>
      </c>
      <c r="C282" s="205" t="s">
        <v>48</v>
      </c>
      <c r="D282" s="141">
        <v>0</v>
      </c>
      <c r="E282" s="141">
        <v>0</v>
      </c>
      <c r="F282" s="132">
        <f>F285</f>
        <v>118</v>
      </c>
      <c r="G282" s="132">
        <f>G285</f>
        <v>38</v>
      </c>
      <c r="H282" s="451">
        <f>H285</f>
        <v>970</v>
      </c>
      <c r="I282" s="132">
        <v>766.96</v>
      </c>
      <c r="J282" s="141">
        <v>0</v>
      </c>
      <c r="K282" s="141">
        <v>0</v>
      </c>
      <c r="L282" s="107"/>
      <c r="M282" s="45"/>
      <c r="N282" s="45">
        <f t="shared" si="80"/>
        <v>1126</v>
      </c>
    </row>
    <row r="283" spans="1:14" ht="18.75" customHeight="1">
      <c r="A283" s="631"/>
      <c r="B283" s="370"/>
      <c r="C283" s="350" t="s">
        <v>151</v>
      </c>
      <c r="D283" s="141">
        <f>D282</f>
        <v>0</v>
      </c>
      <c r="E283" s="141">
        <f t="shared" ref="E283:G284" si="129">E282</f>
        <v>0</v>
      </c>
      <c r="F283" s="414">
        <f t="shared" si="129"/>
        <v>118</v>
      </c>
      <c r="G283" s="414">
        <f t="shared" si="129"/>
        <v>38</v>
      </c>
      <c r="H283" s="550">
        <v>0</v>
      </c>
      <c r="I283" s="352"/>
      <c r="J283" s="141">
        <v>0</v>
      </c>
      <c r="K283" s="141">
        <v>0</v>
      </c>
      <c r="L283" s="107"/>
      <c r="M283" s="45"/>
      <c r="N283" s="45"/>
    </row>
    <row r="284" spans="1:14" ht="18" customHeight="1">
      <c r="A284" s="631"/>
      <c r="B284" s="370"/>
      <c r="C284" s="350" t="s">
        <v>152</v>
      </c>
      <c r="D284" s="141">
        <f t="shared" ref="D284" si="130">D283</f>
        <v>0</v>
      </c>
      <c r="E284" s="141">
        <f t="shared" si="129"/>
        <v>0</v>
      </c>
      <c r="F284" s="141">
        <v>0</v>
      </c>
      <c r="G284" s="141">
        <v>0</v>
      </c>
      <c r="H284" s="451">
        <f>H282</f>
        <v>970</v>
      </c>
      <c r="I284" s="352"/>
      <c r="J284" s="141">
        <f t="shared" ref="J284:K284" si="131">J282</f>
        <v>0</v>
      </c>
      <c r="K284" s="141">
        <f t="shared" si="131"/>
        <v>0</v>
      </c>
      <c r="L284" s="107"/>
      <c r="M284" s="45"/>
      <c r="N284" s="45"/>
    </row>
    <row r="285" spans="1:14" ht="25.5" customHeight="1">
      <c r="A285" s="601"/>
      <c r="B285" s="20"/>
      <c r="C285" s="188" t="s">
        <v>44</v>
      </c>
      <c r="D285" s="141">
        <v>0</v>
      </c>
      <c r="E285" s="141">
        <v>0</v>
      </c>
      <c r="F285" s="132">
        <f t="shared" ref="F285:H285" si="132">F288</f>
        <v>118</v>
      </c>
      <c r="G285" s="132">
        <f t="shared" si="132"/>
        <v>38</v>
      </c>
      <c r="H285" s="451">
        <f t="shared" si="132"/>
        <v>970</v>
      </c>
      <c r="I285" s="132">
        <v>766.96</v>
      </c>
      <c r="J285" s="141">
        <v>0</v>
      </c>
      <c r="K285" s="141">
        <v>0</v>
      </c>
      <c r="L285" s="107"/>
      <c r="M285" s="45"/>
      <c r="N285" s="45">
        <f t="shared" si="80"/>
        <v>1126</v>
      </c>
    </row>
    <row r="286" spans="1:14" ht="17.25" customHeight="1">
      <c r="A286" s="601"/>
      <c r="B286" s="20"/>
      <c r="C286" s="350" t="s">
        <v>151</v>
      </c>
      <c r="D286" s="141">
        <f>D288</f>
        <v>0</v>
      </c>
      <c r="E286" s="141">
        <f t="shared" ref="E286:G286" si="133">E288</f>
        <v>0</v>
      </c>
      <c r="F286" s="352">
        <f t="shared" si="133"/>
        <v>118</v>
      </c>
      <c r="G286" s="352">
        <f t="shared" si="133"/>
        <v>38</v>
      </c>
      <c r="H286" s="550">
        <v>0</v>
      </c>
      <c r="I286" s="352"/>
      <c r="J286" s="141">
        <v>0</v>
      </c>
      <c r="K286" s="141">
        <v>0</v>
      </c>
      <c r="L286" s="107"/>
      <c r="M286" s="45"/>
      <c r="N286" s="45"/>
    </row>
    <row r="287" spans="1:14" ht="18.75" customHeight="1">
      <c r="A287" s="601"/>
      <c r="B287" s="20"/>
      <c r="C287" s="350" t="s">
        <v>152</v>
      </c>
      <c r="D287" s="141">
        <v>0</v>
      </c>
      <c r="E287" s="141">
        <v>0</v>
      </c>
      <c r="F287" s="141">
        <v>0</v>
      </c>
      <c r="G287" s="141">
        <v>0</v>
      </c>
      <c r="H287" s="451">
        <f>H288</f>
        <v>970</v>
      </c>
      <c r="I287" s="141">
        <v>0</v>
      </c>
      <c r="J287" s="141">
        <v>0</v>
      </c>
      <c r="K287" s="141">
        <v>0</v>
      </c>
      <c r="L287" s="107"/>
      <c r="M287" s="45"/>
      <c r="N287" s="45"/>
    </row>
    <row r="288" spans="1:14" ht="60.75" customHeight="1">
      <c r="A288" s="602"/>
      <c r="B288" s="25"/>
      <c r="C288" s="263" t="s">
        <v>149</v>
      </c>
      <c r="D288" s="141">
        <v>0</v>
      </c>
      <c r="E288" s="141">
        <v>0</v>
      </c>
      <c r="F288" s="132">
        <v>118</v>
      </c>
      <c r="G288" s="132">
        <v>38</v>
      </c>
      <c r="H288" s="451">
        <v>970</v>
      </c>
      <c r="I288" s="403">
        <v>766.96</v>
      </c>
      <c r="J288" s="286">
        <v>0</v>
      </c>
      <c r="K288" s="286">
        <v>0</v>
      </c>
      <c r="L288" s="107"/>
      <c r="M288" s="45"/>
      <c r="N288" s="45">
        <f t="shared" si="80"/>
        <v>1126</v>
      </c>
    </row>
    <row r="289" spans="1:15" ht="27" customHeight="1">
      <c r="A289" s="632" t="s">
        <v>55</v>
      </c>
      <c r="B289" s="509" t="s">
        <v>109</v>
      </c>
      <c r="C289" s="205" t="s">
        <v>48</v>
      </c>
      <c r="D289" s="247">
        <f t="shared" ref="D289:K289" si="134">D292</f>
        <v>14922.66</v>
      </c>
      <c r="E289" s="184">
        <f t="shared" si="134"/>
        <v>19394.560000000001</v>
      </c>
      <c r="F289" s="340">
        <f t="shared" si="134"/>
        <v>17192.54</v>
      </c>
      <c r="G289" s="169">
        <f t="shared" si="134"/>
        <v>22852.49</v>
      </c>
      <c r="H289" s="451">
        <f t="shared" si="134"/>
        <v>27486.489999999998</v>
      </c>
      <c r="I289" s="403">
        <f t="shared" si="134"/>
        <v>0</v>
      </c>
      <c r="J289" s="403">
        <f t="shared" si="134"/>
        <v>19204.310000000001</v>
      </c>
      <c r="K289" s="403">
        <f t="shared" si="134"/>
        <v>29063.46</v>
      </c>
      <c r="L289" s="107"/>
      <c r="M289" s="45"/>
      <c r="N289" s="45">
        <f t="shared" si="80"/>
        <v>135193.85</v>
      </c>
    </row>
    <row r="290" spans="1:15" ht="17.25" customHeight="1">
      <c r="A290" s="633"/>
      <c r="B290" s="510"/>
      <c r="C290" s="342" t="s">
        <v>151</v>
      </c>
      <c r="D290" s="340">
        <f>D289</f>
        <v>14922.66</v>
      </c>
      <c r="E290" s="340">
        <f t="shared" ref="E290:G290" si="135">E289</f>
        <v>19394.560000000001</v>
      </c>
      <c r="F290" s="340">
        <f t="shared" si="135"/>
        <v>17192.54</v>
      </c>
      <c r="G290" s="340">
        <f t="shared" si="135"/>
        <v>22852.49</v>
      </c>
      <c r="H290" s="550">
        <v>0</v>
      </c>
      <c r="I290" s="286"/>
      <c r="J290" s="286">
        <v>0</v>
      </c>
      <c r="K290" s="286">
        <v>0</v>
      </c>
      <c r="L290" s="107"/>
      <c r="M290" s="45"/>
      <c r="N290" s="45"/>
    </row>
    <row r="291" spans="1:15" ht="14.25" customHeight="1">
      <c r="A291" s="633"/>
      <c r="B291" s="510"/>
      <c r="C291" s="342" t="s">
        <v>152</v>
      </c>
      <c r="D291" s="141">
        <v>0</v>
      </c>
      <c r="E291" s="141">
        <v>0</v>
      </c>
      <c r="F291" s="141">
        <v>0</v>
      </c>
      <c r="G291" s="286">
        <v>0</v>
      </c>
      <c r="H291" s="451">
        <f>H289</f>
        <v>27486.489999999998</v>
      </c>
      <c r="I291" s="341"/>
      <c r="J291" s="341">
        <f t="shared" ref="J291:K291" si="136">J289</f>
        <v>19204.310000000001</v>
      </c>
      <c r="K291" s="341">
        <f t="shared" si="136"/>
        <v>29063.46</v>
      </c>
      <c r="L291" s="107"/>
      <c r="M291" s="45"/>
      <c r="N291" s="45"/>
    </row>
    <row r="292" spans="1:15" ht="30.75" customHeight="1">
      <c r="A292" s="633"/>
      <c r="B292" s="510"/>
      <c r="C292" s="188" t="s">
        <v>44</v>
      </c>
      <c r="D292" s="247">
        <f>D293</f>
        <v>14922.66</v>
      </c>
      <c r="E292" s="340">
        <f t="shared" ref="E292:F292" si="137">E293</f>
        <v>19394.560000000001</v>
      </c>
      <c r="F292" s="340">
        <f t="shared" si="137"/>
        <v>17192.54</v>
      </c>
      <c r="G292" s="151">
        <f>G293</f>
        <v>22852.49</v>
      </c>
      <c r="H292" s="451">
        <f t="shared" ref="H292:K292" si="138">H295</f>
        <v>27486.489999999998</v>
      </c>
      <c r="I292" s="151">
        <f t="shared" si="138"/>
        <v>0</v>
      </c>
      <c r="J292" s="151">
        <f t="shared" si="138"/>
        <v>19204.310000000001</v>
      </c>
      <c r="K292" s="211">
        <f t="shared" si="138"/>
        <v>29063.46</v>
      </c>
      <c r="L292" s="107"/>
      <c r="M292" s="45"/>
      <c r="N292" s="45">
        <f t="shared" si="80"/>
        <v>135193.85</v>
      </c>
    </row>
    <row r="293" spans="1:15" ht="45.75" customHeight="1">
      <c r="A293" s="633"/>
      <c r="B293" s="510"/>
      <c r="C293" s="338" t="s">
        <v>149</v>
      </c>
      <c r="D293" s="336">
        <v>14922.66</v>
      </c>
      <c r="E293" s="340">
        <f t="shared" ref="E293:K293" si="139">E323+E313+E306+E299</f>
        <v>19394.560000000001</v>
      </c>
      <c r="F293" s="340">
        <f t="shared" si="139"/>
        <v>17192.54</v>
      </c>
      <c r="G293" s="340">
        <f>G323+G313+G306+G299+0</f>
        <v>22852.49</v>
      </c>
      <c r="H293" s="451">
        <f t="shared" si="139"/>
        <v>27486.489999999998</v>
      </c>
      <c r="I293" s="340">
        <f t="shared" si="139"/>
        <v>9321.8700000000008</v>
      </c>
      <c r="J293" s="340">
        <f t="shared" si="139"/>
        <v>19204.310000000001</v>
      </c>
      <c r="K293" s="340">
        <f t="shared" si="139"/>
        <v>29063.46</v>
      </c>
      <c r="L293" s="107"/>
      <c r="M293" s="45"/>
      <c r="N293" s="45"/>
    </row>
    <row r="294" spans="1:15" ht="24.75" customHeight="1">
      <c r="A294" s="633"/>
      <c r="B294" s="510"/>
      <c r="C294" s="342" t="s">
        <v>151</v>
      </c>
      <c r="D294" s="340">
        <f>D293</f>
        <v>14922.66</v>
      </c>
      <c r="E294" s="340">
        <f t="shared" ref="E294" si="140">E293</f>
        <v>19394.560000000001</v>
      </c>
      <c r="F294" s="340">
        <f t="shared" ref="F294" si="141">F293</f>
        <v>17192.54</v>
      </c>
      <c r="G294" s="340">
        <f t="shared" ref="G294" si="142">G293</f>
        <v>22852.49</v>
      </c>
      <c r="H294" s="550">
        <v>0</v>
      </c>
      <c r="I294" s="286"/>
      <c r="J294" s="286">
        <v>0</v>
      </c>
      <c r="K294" s="286">
        <v>0</v>
      </c>
      <c r="L294" s="107"/>
      <c r="M294" s="45"/>
      <c r="N294" s="45"/>
    </row>
    <row r="295" spans="1:15" ht="15" customHeight="1">
      <c r="A295" s="634"/>
      <c r="B295" s="511"/>
      <c r="C295" s="342" t="s">
        <v>152</v>
      </c>
      <c r="D295" s="141">
        <v>0</v>
      </c>
      <c r="E295" s="141">
        <v>0</v>
      </c>
      <c r="F295" s="141">
        <v>0</v>
      </c>
      <c r="G295" s="286">
        <v>0</v>
      </c>
      <c r="H295" s="451">
        <f>H293</f>
        <v>27486.489999999998</v>
      </c>
      <c r="I295" s="341"/>
      <c r="J295" s="341">
        <f t="shared" ref="J295:K295" si="143">J293</f>
        <v>19204.310000000001</v>
      </c>
      <c r="K295" s="341">
        <f t="shared" si="143"/>
        <v>29063.46</v>
      </c>
      <c r="L295" s="107"/>
      <c r="M295" s="45"/>
      <c r="N295" s="45">
        <f t="shared" si="80"/>
        <v>75754.260000000009</v>
      </c>
    </row>
    <row r="296" spans="1:15" ht="27.95" customHeight="1">
      <c r="A296" s="635" t="s">
        <v>91</v>
      </c>
      <c r="B296" s="509" t="s">
        <v>164</v>
      </c>
      <c r="C296" s="188" t="s">
        <v>48</v>
      </c>
      <c r="D296" s="247">
        <f>D299</f>
        <v>5685.55</v>
      </c>
      <c r="E296" s="43">
        <v>6976.43</v>
      </c>
      <c r="F296" s="340">
        <f t="shared" ref="F296:K296" si="144">F299</f>
        <v>5543.24</v>
      </c>
      <c r="G296" s="340">
        <f t="shared" si="144"/>
        <v>8542.1</v>
      </c>
      <c r="H296" s="451">
        <f t="shared" si="144"/>
        <v>8891.4</v>
      </c>
      <c r="I296" s="132">
        <f t="shared" si="144"/>
        <v>0</v>
      </c>
      <c r="J296" s="235">
        <f t="shared" si="144"/>
        <v>7213.55</v>
      </c>
      <c r="K296" s="235">
        <f t="shared" si="144"/>
        <v>8000</v>
      </c>
      <c r="L296" s="107"/>
      <c r="M296" s="45"/>
      <c r="N296" s="45">
        <f t="shared" si="80"/>
        <v>45166.720000000001</v>
      </c>
    </row>
    <row r="297" spans="1:15" ht="20.25" customHeight="1">
      <c r="A297" s="636"/>
      <c r="B297" s="510"/>
      <c r="C297" s="342" t="s">
        <v>151</v>
      </c>
      <c r="D297" s="340">
        <f>D296</f>
        <v>5685.55</v>
      </c>
      <c r="E297" s="340">
        <f t="shared" ref="E297:G297" si="145">E296</f>
        <v>6976.43</v>
      </c>
      <c r="F297" s="340">
        <f t="shared" si="145"/>
        <v>5543.24</v>
      </c>
      <c r="G297" s="340">
        <f t="shared" si="145"/>
        <v>8542.1</v>
      </c>
      <c r="H297" s="550">
        <v>0</v>
      </c>
      <c r="I297" s="141"/>
      <c r="J297" s="141">
        <v>0</v>
      </c>
      <c r="K297" s="141">
        <v>0</v>
      </c>
      <c r="L297" s="107"/>
      <c r="M297" s="45"/>
      <c r="N297" s="45"/>
    </row>
    <row r="298" spans="1:15" ht="16.5" customHeight="1">
      <c r="A298" s="636"/>
      <c r="B298" s="510"/>
      <c r="C298" s="342" t="s">
        <v>152</v>
      </c>
      <c r="D298" s="141">
        <v>0</v>
      </c>
      <c r="E298" s="141">
        <v>0</v>
      </c>
      <c r="F298" s="141">
        <v>0</v>
      </c>
      <c r="G298" s="141">
        <v>0</v>
      </c>
      <c r="H298" s="451">
        <f>H296</f>
        <v>8891.4</v>
      </c>
      <c r="I298" s="340"/>
      <c r="J298" s="340">
        <f t="shared" ref="J298:K298" si="146">J296</f>
        <v>7213.55</v>
      </c>
      <c r="K298" s="340">
        <f t="shared" si="146"/>
        <v>8000</v>
      </c>
      <c r="L298" s="107"/>
      <c r="M298" s="45"/>
      <c r="N298" s="45"/>
    </row>
    <row r="299" spans="1:15" ht="26.25" customHeight="1">
      <c r="A299" s="636"/>
      <c r="B299" s="510"/>
      <c r="C299" s="188" t="s">
        <v>44</v>
      </c>
      <c r="D299" s="247">
        <f>D300</f>
        <v>5685.55</v>
      </c>
      <c r="E299" s="43">
        <v>6976.43</v>
      </c>
      <c r="F299" s="340">
        <f>F300</f>
        <v>5543.24</v>
      </c>
      <c r="G299" s="340">
        <f>G300</f>
        <v>8542.1</v>
      </c>
      <c r="H299" s="451">
        <f t="shared" ref="H299:K299" si="147">H302</f>
        <v>8891.4</v>
      </c>
      <c r="I299" s="132">
        <f t="shared" si="147"/>
        <v>0</v>
      </c>
      <c r="J299" s="235">
        <f t="shared" si="147"/>
        <v>7213.55</v>
      </c>
      <c r="K299" s="235">
        <f t="shared" si="147"/>
        <v>8000</v>
      </c>
      <c r="L299" s="107"/>
      <c r="M299" s="45"/>
      <c r="N299" s="45">
        <f t="shared" si="80"/>
        <v>45166.720000000001</v>
      </c>
    </row>
    <row r="300" spans="1:15" ht="58.5" customHeight="1">
      <c r="A300" s="636"/>
      <c r="B300" s="510"/>
      <c r="C300" s="338" t="s">
        <v>149</v>
      </c>
      <c r="D300" s="336">
        <v>5685.55</v>
      </c>
      <c r="E300" s="340">
        <v>6976.43</v>
      </c>
      <c r="F300" s="340">
        <v>5543.24</v>
      </c>
      <c r="G300" s="340">
        <v>8542.1</v>
      </c>
      <c r="H300" s="451">
        <v>8891.4</v>
      </c>
      <c r="I300" s="340">
        <v>6042.1</v>
      </c>
      <c r="J300" s="340">
        <v>7213.55</v>
      </c>
      <c r="K300" s="340">
        <v>8000</v>
      </c>
      <c r="L300" s="107"/>
      <c r="M300" s="45"/>
      <c r="N300" s="45"/>
    </row>
    <row r="301" spans="1:15" ht="18.75" customHeight="1">
      <c r="A301" s="636"/>
      <c r="B301" s="510"/>
      <c r="C301" s="342" t="s">
        <v>151</v>
      </c>
      <c r="D301" s="340">
        <f>D300</f>
        <v>5685.55</v>
      </c>
      <c r="E301" s="340">
        <f t="shared" ref="E301" si="148">E300</f>
        <v>6976.43</v>
      </c>
      <c r="F301" s="340">
        <f t="shared" ref="F301" si="149">F300</f>
        <v>5543.24</v>
      </c>
      <c r="G301" s="340">
        <f t="shared" ref="G301" si="150">G300</f>
        <v>8542.1</v>
      </c>
      <c r="H301" s="550">
        <v>0</v>
      </c>
      <c r="I301" s="141"/>
      <c r="J301" s="141">
        <v>0</v>
      </c>
      <c r="K301" s="141">
        <v>0</v>
      </c>
      <c r="L301" s="107"/>
      <c r="M301" s="45"/>
      <c r="N301" s="45"/>
    </row>
    <row r="302" spans="1:15" ht="18.75" customHeight="1">
      <c r="A302" s="637"/>
      <c r="B302" s="511"/>
      <c r="C302" s="342" t="s">
        <v>152</v>
      </c>
      <c r="D302" s="141">
        <v>0</v>
      </c>
      <c r="E302" s="141">
        <v>0</v>
      </c>
      <c r="F302" s="141">
        <v>0</v>
      </c>
      <c r="G302" s="141">
        <v>0</v>
      </c>
      <c r="H302" s="451">
        <f>H300</f>
        <v>8891.4</v>
      </c>
      <c r="I302" s="340"/>
      <c r="J302" s="340">
        <f t="shared" ref="J302:K302" si="151">J300</f>
        <v>7213.55</v>
      </c>
      <c r="K302" s="340">
        <f t="shared" si="151"/>
        <v>8000</v>
      </c>
      <c r="L302" s="107"/>
      <c r="M302" s="45"/>
      <c r="N302" s="45">
        <f t="shared" si="80"/>
        <v>24104.95</v>
      </c>
      <c r="O302" s="45"/>
    </row>
    <row r="303" spans="1:15" ht="25.5">
      <c r="A303" s="638" t="s">
        <v>92</v>
      </c>
      <c r="B303" s="10" t="s">
        <v>52</v>
      </c>
      <c r="C303" s="188" t="s">
        <v>48</v>
      </c>
      <c r="D303" s="247">
        <f>D306</f>
        <v>2100</v>
      </c>
      <c r="E303" s="340">
        <f t="shared" ref="E303:F303" si="152">E306</f>
        <v>4497.76</v>
      </c>
      <c r="F303" s="340">
        <f t="shared" si="152"/>
        <v>3544.4</v>
      </c>
      <c r="G303" s="74">
        <f>G306</f>
        <v>3510</v>
      </c>
      <c r="H303" s="549">
        <f>H306</f>
        <v>4793.3999999999996</v>
      </c>
      <c r="I303" s="152">
        <f>I306</f>
        <v>0</v>
      </c>
      <c r="J303" s="343">
        <f>J306</f>
        <v>0</v>
      </c>
      <c r="K303" s="208">
        <f>K306</f>
        <v>5000</v>
      </c>
      <c r="L303" s="107"/>
      <c r="M303" s="45"/>
      <c r="N303" s="45">
        <f t="shared" si="80"/>
        <v>21345.559999999998</v>
      </c>
    </row>
    <row r="304" spans="1:15">
      <c r="A304" s="639"/>
      <c r="B304" s="339"/>
      <c r="C304" s="342" t="s">
        <v>151</v>
      </c>
      <c r="D304" s="340">
        <f>D303</f>
        <v>2100</v>
      </c>
      <c r="E304" s="340">
        <f t="shared" ref="E304:G304" si="153">E303</f>
        <v>4497.76</v>
      </c>
      <c r="F304" s="141">
        <f t="shared" si="153"/>
        <v>3544.4</v>
      </c>
      <c r="G304" s="340">
        <f t="shared" si="153"/>
        <v>3510</v>
      </c>
      <c r="H304" s="556">
        <v>0</v>
      </c>
      <c r="I304" s="343"/>
      <c r="J304" s="343">
        <v>0</v>
      </c>
      <c r="K304" s="343">
        <v>0</v>
      </c>
      <c r="L304" s="107"/>
      <c r="M304" s="45"/>
      <c r="N304" s="45"/>
    </row>
    <row r="305" spans="1:16">
      <c r="A305" s="639"/>
      <c r="B305" s="339"/>
      <c r="C305" s="342" t="s">
        <v>152</v>
      </c>
      <c r="D305" s="141">
        <v>0</v>
      </c>
      <c r="E305" s="141">
        <v>0</v>
      </c>
      <c r="F305" s="343">
        <v>0</v>
      </c>
      <c r="G305" s="343">
        <v>0</v>
      </c>
      <c r="H305" s="549">
        <f>H303</f>
        <v>4793.3999999999996</v>
      </c>
      <c r="I305" s="343"/>
      <c r="J305" s="343">
        <f t="shared" ref="J305:K305" si="154">J303</f>
        <v>0</v>
      </c>
      <c r="K305" s="337">
        <f t="shared" si="154"/>
        <v>5000</v>
      </c>
      <c r="L305" s="107"/>
      <c r="M305" s="45"/>
      <c r="N305" s="45"/>
    </row>
    <row r="306" spans="1:16" ht="23.25" customHeight="1">
      <c r="A306" s="627"/>
      <c r="B306" s="20"/>
      <c r="C306" s="188" t="s">
        <v>44</v>
      </c>
      <c r="D306" s="247">
        <f>D307</f>
        <v>2100</v>
      </c>
      <c r="E306" s="340">
        <f t="shared" ref="E306:G306" si="155">E307</f>
        <v>4497.76</v>
      </c>
      <c r="F306" s="340">
        <f t="shared" si="155"/>
        <v>3544.4</v>
      </c>
      <c r="G306" s="340">
        <f t="shared" si="155"/>
        <v>3510</v>
      </c>
      <c r="H306" s="549">
        <f t="shared" ref="H306:K306" si="156">H309</f>
        <v>4793.3999999999996</v>
      </c>
      <c r="I306" s="152">
        <f t="shared" si="156"/>
        <v>0</v>
      </c>
      <c r="J306" s="343">
        <f t="shared" si="156"/>
        <v>0</v>
      </c>
      <c r="K306" s="208">
        <f t="shared" si="156"/>
        <v>5000</v>
      </c>
      <c r="L306" s="107">
        <f>H302+H309+H316</f>
        <v>15364.9</v>
      </c>
      <c r="M306" s="45"/>
      <c r="N306" s="45">
        <f t="shared" si="80"/>
        <v>21345.559999999998</v>
      </c>
      <c r="O306" s="45"/>
      <c r="P306" s="45">
        <f>H302+H309+H316</f>
        <v>15364.9</v>
      </c>
    </row>
    <row r="307" spans="1:16" ht="23.25" customHeight="1">
      <c r="A307" s="627"/>
      <c r="B307" s="20"/>
      <c r="C307" s="338" t="s">
        <v>149</v>
      </c>
      <c r="D307" s="255">
        <v>2100</v>
      </c>
      <c r="E307" s="340">
        <f>4500-2.24</f>
        <v>4497.76</v>
      </c>
      <c r="F307" s="337">
        <v>3544.4</v>
      </c>
      <c r="G307" s="337">
        <v>3510</v>
      </c>
      <c r="H307" s="549">
        <v>4793.3999999999996</v>
      </c>
      <c r="I307" s="343">
        <v>10215.42</v>
      </c>
      <c r="J307" s="343">
        <v>0</v>
      </c>
      <c r="K307" s="337">
        <v>5000</v>
      </c>
      <c r="L307" s="107"/>
      <c r="M307" s="45"/>
      <c r="N307" s="45"/>
      <c r="O307" s="45"/>
      <c r="P307" s="45"/>
    </row>
    <row r="308" spans="1:16" ht="23.25" customHeight="1">
      <c r="A308" s="627"/>
      <c r="B308" s="20"/>
      <c r="C308" s="342" t="s">
        <v>151</v>
      </c>
      <c r="D308" s="340">
        <f>D307</f>
        <v>2100</v>
      </c>
      <c r="E308" s="340">
        <f t="shared" ref="E308" si="157">E307</f>
        <v>4497.76</v>
      </c>
      <c r="F308" s="340">
        <f t="shared" ref="F308" si="158">F307</f>
        <v>3544.4</v>
      </c>
      <c r="G308" s="340">
        <f t="shared" ref="G308" si="159">G307</f>
        <v>3510</v>
      </c>
      <c r="H308" s="556">
        <v>0</v>
      </c>
      <c r="I308" s="343"/>
      <c r="J308" s="343">
        <v>0</v>
      </c>
      <c r="K308" s="343">
        <v>0</v>
      </c>
      <c r="L308" s="107"/>
      <c r="M308" s="45"/>
      <c r="N308" s="45"/>
      <c r="O308" s="45"/>
      <c r="P308" s="45"/>
    </row>
    <row r="309" spans="1:16" ht="15" customHeight="1">
      <c r="A309" s="628"/>
      <c r="B309" s="25"/>
      <c r="C309" s="342" t="s">
        <v>152</v>
      </c>
      <c r="D309" s="141">
        <v>0</v>
      </c>
      <c r="E309" s="141">
        <v>0</v>
      </c>
      <c r="F309" s="343">
        <v>0</v>
      </c>
      <c r="G309" s="343">
        <v>0</v>
      </c>
      <c r="H309" s="549">
        <f>H307</f>
        <v>4793.3999999999996</v>
      </c>
      <c r="I309" s="343"/>
      <c r="J309" s="343">
        <f t="shared" ref="J309:K309" si="160">J307</f>
        <v>0</v>
      </c>
      <c r="K309" s="337">
        <f t="shared" si="160"/>
        <v>5000</v>
      </c>
      <c r="L309" s="107"/>
      <c r="M309" s="45"/>
      <c r="N309" s="45">
        <f t="shared" si="80"/>
        <v>9793.4</v>
      </c>
    </row>
    <row r="310" spans="1:16" ht="40.5" customHeight="1">
      <c r="A310" s="638" t="s">
        <v>105</v>
      </c>
      <c r="B310" s="33" t="s">
        <v>53</v>
      </c>
      <c r="C310" s="188" t="s">
        <v>48</v>
      </c>
      <c r="D310" s="247">
        <f>D313</f>
        <v>299.85000000000002</v>
      </c>
      <c r="E310" s="43">
        <v>700</v>
      </c>
      <c r="F310" s="152">
        <f t="shared" ref="F310:K310" si="161">F313</f>
        <v>0</v>
      </c>
      <c r="G310" s="130">
        <f t="shared" si="161"/>
        <v>866.12</v>
      </c>
      <c r="H310" s="549">
        <f t="shared" si="161"/>
        <v>1680.1</v>
      </c>
      <c r="I310" s="152">
        <f t="shared" si="161"/>
        <v>0</v>
      </c>
      <c r="J310" s="343">
        <f t="shared" si="161"/>
        <v>0</v>
      </c>
      <c r="K310" s="208">
        <f t="shared" si="161"/>
        <v>2042.5</v>
      </c>
      <c r="L310" s="108"/>
      <c r="M310" s="45"/>
      <c r="N310" s="45">
        <f t="shared" si="80"/>
        <v>5288.7199999999993</v>
      </c>
    </row>
    <row r="311" spans="1:16" ht="18" customHeight="1">
      <c r="A311" s="639"/>
      <c r="B311" s="339"/>
      <c r="C311" s="342" t="s">
        <v>151</v>
      </c>
      <c r="D311" s="340">
        <f>D310</f>
        <v>299.85000000000002</v>
      </c>
      <c r="E311" s="340">
        <f t="shared" ref="E311:J311" si="162">E310</f>
        <v>700</v>
      </c>
      <c r="F311" s="141">
        <f t="shared" si="162"/>
        <v>0</v>
      </c>
      <c r="G311" s="340">
        <f t="shared" si="162"/>
        <v>866.12</v>
      </c>
      <c r="H311" s="550">
        <v>0</v>
      </c>
      <c r="I311" s="141">
        <f t="shared" si="162"/>
        <v>0</v>
      </c>
      <c r="J311" s="141">
        <f t="shared" si="162"/>
        <v>0</v>
      </c>
      <c r="K311" s="141">
        <v>0</v>
      </c>
      <c r="L311" s="108"/>
      <c r="M311" s="45"/>
      <c r="N311" s="45"/>
    </row>
    <row r="312" spans="1:16" ht="19.5" customHeight="1">
      <c r="A312" s="639"/>
      <c r="B312" s="339"/>
      <c r="C312" s="342" t="s">
        <v>152</v>
      </c>
      <c r="D312" s="141">
        <v>0</v>
      </c>
      <c r="E312" s="141">
        <v>0</v>
      </c>
      <c r="F312" s="343">
        <v>0</v>
      </c>
      <c r="G312" s="343">
        <v>0</v>
      </c>
      <c r="H312" s="549">
        <f>H310</f>
        <v>1680.1</v>
      </c>
      <c r="I312" s="343"/>
      <c r="J312" s="343">
        <f t="shared" ref="J312:K312" si="163">J310</f>
        <v>0</v>
      </c>
      <c r="K312" s="337">
        <f t="shared" si="163"/>
        <v>2042.5</v>
      </c>
      <c r="L312" s="108"/>
      <c r="M312" s="45"/>
      <c r="N312" s="45"/>
    </row>
    <row r="313" spans="1:16" ht="28.5" customHeight="1">
      <c r="A313" s="627"/>
      <c r="B313" s="20"/>
      <c r="C313" s="188" t="s">
        <v>44</v>
      </c>
      <c r="D313" s="247">
        <f>D314</f>
        <v>299.85000000000002</v>
      </c>
      <c r="E313" s="43">
        <v>700</v>
      </c>
      <c r="F313" s="152">
        <f>F316</f>
        <v>0</v>
      </c>
      <c r="G313" s="130">
        <f>G316</f>
        <v>866.12</v>
      </c>
      <c r="H313" s="549">
        <f t="shared" ref="H313:K313" si="164">H316</f>
        <v>1680.1</v>
      </c>
      <c r="I313" s="152">
        <f t="shared" si="164"/>
        <v>0</v>
      </c>
      <c r="J313" s="343">
        <f t="shared" si="164"/>
        <v>0</v>
      </c>
      <c r="K313" s="208">
        <f t="shared" si="164"/>
        <v>2042.5</v>
      </c>
      <c r="L313" s="108"/>
      <c r="M313" s="45"/>
      <c r="N313" s="45">
        <f t="shared" si="80"/>
        <v>5288.7199999999993</v>
      </c>
    </row>
    <row r="314" spans="1:16" ht="48" customHeight="1">
      <c r="A314" s="627"/>
      <c r="B314" s="20"/>
      <c r="C314" s="338" t="s">
        <v>149</v>
      </c>
      <c r="D314" s="336">
        <v>299.85000000000002</v>
      </c>
      <c r="E314" s="340">
        <v>700</v>
      </c>
      <c r="F314" s="343">
        <v>0</v>
      </c>
      <c r="G314" s="337">
        <v>866.12</v>
      </c>
      <c r="H314" s="549">
        <v>1680.1</v>
      </c>
      <c r="I314" s="343">
        <v>0</v>
      </c>
      <c r="J314" s="343">
        <v>0</v>
      </c>
      <c r="K314" s="337">
        <v>2042.5</v>
      </c>
      <c r="L314" s="108"/>
      <c r="M314" s="45"/>
      <c r="N314" s="45"/>
    </row>
    <row r="315" spans="1:16" ht="14.25" customHeight="1">
      <c r="A315" s="627"/>
      <c r="B315" s="20"/>
      <c r="C315" s="342" t="s">
        <v>151</v>
      </c>
      <c r="D315" s="255">
        <f>D314</f>
        <v>299.85000000000002</v>
      </c>
      <c r="E315" s="255">
        <f t="shared" ref="E315:G315" si="165">E314</f>
        <v>700</v>
      </c>
      <c r="F315" s="355">
        <f t="shared" si="165"/>
        <v>0</v>
      </c>
      <c r="G315" s="255">
        <f t="shared" si="165"/>
        <v>866.12</v>
      </c>
      <c r="H315" s="556">
        <v>0</v>
      </c>
      <c r="I315" s="343">
        <f t="shared" ref="I315:J315" si="166">I313</f>
        <v>0</v>
      </c>
      <c r="J315" s="343">
        <f t="shared" si="166"/>
        <v>0</v>
      </c>
      <c r="K315" s="337">
        <v>0</v>
      </c>
      <c r="L315" s="108"/>
      <c r="M315" s="45"/>
      <c r="N315" s="45"/>
    </row>
    <row r="316" spans="1:16" ht="18.75" customHeight="1">
      <c r="A316" s="628"/>
      <c r="B316" s="25"/>
      <c r="C316" s="342" t="s">
        <v>152</v>
      </c>
      <c r="D316" s="245">
        <v>0</v>
      </c>
      <c r="E316" s="43">
        <v>0</v>
      </c>
      <c r="F316" s="152">
        <v>0</v>
      </c>
      <c r="G316" s="130">
        <v>866.12</v>
      </c>
      <c r="H316" s="549">
        <f>H314</f>
        <v>1680.1</v>
      </c>
      <c r="I316" s="152">
        <v>0</v>
      </c>
      <c r="J316" s="343">
        <v>0</v>
      </c>
      <c r="K316" s="208">
        <v>2042.5</v>
      </c>
      <c r="L316" s="108"/>
      <c r="M316" s="45"/>
      <c r="N316" s="45">
        <f t="shared" si="80"/>
        <v>4588.7199999999993</v>
      </c>
    </row>
    <row r="317" spans="1:16" ht="46.5" customHeight="1">
      <c r="A317" s="640" t="s">
        <v>111</v>
      </c>
      <c r="B317" s="402" t="s">
        <v>54</v>
      </c>
      <c r="C317" s="188" t="s">
        <v>48</v>
      </c>
      <c r="D317" s="247">
        <f t="shared" ref="D317:K317" si="167">D320</f>
        <v>6837.26</v>
      </c>
      <c r="E317" s="43">
        <f t="shared" si="167"/>
        <v>7220.37</v>
      </c>
      <c r="F317" s="43">
        <f t="shared" si="167"/>
        <v>8104.9</v>
      </c>
      <c r="G317" s="43">
        <f t="shared" si="167"/>
        <v>9934.27</v>
      </c>
      <c r="H317" s="451">
        <f t="shared" si="167"/>
        <v>12121.59</v>
      </c>
      <c r="I317" s="401">
        <f t="shared" si="167"/>
        <v>9321.8700000000008</v>
      </c>
      <c r="J317" s="401">
        <f t="shared" si="167"/>
        <v>11990.76</v>
      </c>
      <c r="K317" s="401">
        <f t="shared" si="167"/>
        <v>14020.96</v>
      </c>
      <c r="L317" s="107"/>
      <c r="M317" s="45"/>
      <c r="N317" s="45">
        <f t="shared" si="80"/>
        <v>63392.850000000006</v>
      </c>
    </row>
    <row r="318" spans="1:16" ht="16.5" customHeight="1">
      <c r="A318" s="641"/>
      <c r="B318" s="20"/>
      <c r="C318" s="342" t="s">
        <v>151</v>
      </c>
      <c r="D318" s="340">
        <f>D317</f>
        <v>6837.26</v>
      </c>
      <c r="E318" s="340">
        <f t="shared" ref="E318:G318" si="168">E317</f>
        <v>7220.37</v>
      </c>
      <c r="F318" s="340">
        <f t="shared" si="168"/>
        <v>8104.9</v>
      </c>
      <c r="G318" s="340">
        <f t="shared" si="168"/>
        <v>9934.27</v>
      </c>
      <c r="H318" s="550">
        <v>0</v>
      </c>
      <c r="I318" s="286"/>
      <c r="J318" s="286">
        <v>0</v>
      </c>
      <c r="K318" s="286">
        <v>0</v>
      </c>
      <c r="L318" s="107"/>
      <c r="M318" s="45"/>
      <c r="N318" s="45"/>
    </row>
    <row r="319" spans="1:16" ht="18.75" customHeight="1">
      <c r="A319" s="641"/>
      <c r="B319" s="20"/>
      <c r="C319" s="342" t="s">
        <v>152</v>
      </c>
      <c r="D319" s="141">
        <v>0</v>
      </c>
      <c r="E319" s="141">
        <v>0</v>
      </c>
      <c r="F319" s="141">
        <v>0</v>
      </c>
      <c r="G319" s="141">
        <v>0</v>
      </c>
      <c r="H319" s="451">
        <f>H317</f>
        <v>12121.59</v>
      </c>
      <c r="I319" s="401"/>
      <c r="J319" s="401">
        <f t="shared" ref="J319:K319" si="169">J317</f>
        <v>11990.76</v>
      </c>
      <c r="K319" s="401">
        <f t="shared" si="169"/>
        <v>14020.96</v>
      </c>
      <c r="L319" s="107"/>
      <c r="M319" s="45"/>
      <c r="N319" s="45"/>
    </row>
    <row r="320" spans="1:16" ht="25.5" customHeight="1">
      <c r="A320" s="627"/>
      <c r="B320" s="20"/>
      <c r="C320" s="188" t="s">
        <v>44</v>
      </c>
      <c r="D320" s="247">
        <f>D323</f>
        <v>6837.26</v>
      </c>
      <c r="E320" s="43">
        <f>E323</f>
        <v>7220.37</v>
      </c>
      <c r="F320" s="43">
        <f>F323</f>
        <v>8104.9</v>
      </c>
      <c r="G320" s="43">
        <f t="shared" ref="G320:K320" si="170">G323</f>
        <v>9934.27</v>
      </c>
      <c r="H320" s="451">
        <f t="shared" si="170"/>
        <v>12121.59</v>
      </c>
      <c r="I320" s="401">
        <f t="shared" si="170"/>
        <v>9321.8700000000008</v>
      </c>
      <c r="J320" s="401">
        <f t="shared" si="170"/>
        <v>11990.76</v>
      </c>
      <c r="K320" s="401">
        <f t="shared" si="170"/>
        <v>14020.96</v>
      </c>
      <c r="L320" s="107"/>
      <c r="M320" s="45"/>
      <c r="N320" s="45">
        <f t="shared" si="80"/>
        <v>63392.850000000006</v>
      </c>
    </row>
    <row r="321" spans="1:14" ht="19.5" customHeight="1">
      <c r="A321" s="627"/>
      <c r="B321" s="20"/>
      <c r="C321" s="342" t="s">
        <v>151</v>
      </c>
      <c r="D321" s="340">
        <f>D320</f>
        <v>6837.26</v>
      </c>
      <c r="E321" s="340">
        <f t="shared" ref="E321" si="171">E320</f>
        <v>7220.37</v>
      </c>
      <c r="F321" s="340">
        <f t="shared" ref="F321" si="172">F320</f>
        <v>8104.9</v>
      </c>
      <c r="G321" s="340">
        <f t="shared" ref="G321" si="173">G320</f>
        <v>9934.27</v>
      </c>
      <c r="H321" s="550">
        <v>0</v>
      </c>
      <c r="I321" s="286"/>
      <c r="J321" s="286">
        <v>0</v>
      </c>
      <c r="K321" s="286">
        <v>0</v>
      </c>
      <c r="L321" s="107"/>
      <c r="M321" s="45"/>
      <c r="N321" s="45"/>
    </row>
    <row r="322" spans="1:14" ht="15" customHeight="1">
      <c r="A322" s="627"/>
      <c r="B322" s="20"/>
      <c r="C322" s="342" t="s">
        <v>152</v>
      </c>
      <c r="D322" s="141">
        <v>0</v>
      </c>
      <c r="E322" s="141">
        <v>0</v>
      </c>
      <c r="F322" s="141">
        <v>0</v>
      </c>
      <c r="G322" s="141">
        <v>0</v>
      </c>
      <c r="H322" s="451">
        <f>H320</f>
        <v>12121.59</v>
      </c>
      <c r="I322" s="401"/>
      <c r="J322" s="401">
        <f t="shared" ref="J322:K322" si="174">J320</f>
        <v>11990.76</v>
      </c>
      <c r="K322" s="401">
        <f t="shared" si="174"/>
        <v>14020.96</v>
      </c>
      <c r="L322" s="107"/>
      <c r="M322" s="45"/>
      <c r="N322" s="45"/>
    </row>
    <row r="323" spans="1:14" ht="53.25" customHeight="1">
      <c r="A323" s="627"/>
      <c r="B323" s="20"/>
      <c r="C323" s="263" t="s">
        <v>149</v>
      </c>
      <c r="D323" s="247">
        <f t="shared" ref="D323:F323" si="175">D324</f>
        <v>6837.26</v>
      </c>
      <c r="E323" s="43">
        <f t="shared" si="175"/>
        <v>7220.37</v>
      </c>
      <c r="F323" s="43">
        <f t="shared" si="175"/>
        <v>8104.9</v>
      </c>
      <c r="G323" s="43">
        <f t="shared" ref="G323:K323" si="176">G324</f>
        <v>9934.27</v>
      </c>
      <c r="H323" s="451">
        <f t="shared" si="176"/>
        <v>12121.59</v>
      </c>
      <c r="I323" s="43">
        <f t="shared" si="176"/>
        <v>9321.8700000000008</v>
      </c>
      <c r="J323" s="211">
        <f t="shared" si="176"/>
        <v>11990.76</v>
      </c>
      <c r="K323" s="211">
        <f t="shared" si="176"/>
        <v>14020.96</v>
      </c>
      <c r="L323" s="107"/>
      <c r="M323" s="45"/>
      <c r="N323" s="45">
        <f t="shared" si="80"/>
        <v>63392.850000000006</v>
      </c>
    </row>
    <row r="324" spans="1:14" ht="28.5" customHeight="1">
      <c r="A324" s="628"/>
      <c r="B324" s="25"/>
      <c r="C324" s="188" t="s">
        <v>13</v>
      </c>
      <c r="D324" s="245">
        <v>6837.26</v>
      </c>
      <c r="E324" s="43">
        <v>7220.37</v>
      </c>
      <c r="F324" s="43">
        <v>8104.9</v>
      </c>
      <c r="G324" s="59">
        <v>9934.27</v>
      </c>
      <c r="H324" s="451">
        <v>12121.59</v>
      </c>
      <c r="I324" s="137">
        <v>9321.8700000000008</v>
      </c>
      <c r="J324" s="211">
        <v>11990.76</v>
      </c>
      <c r="K324" s="211">
        <v>14020.96</v>
      </c>
      <c r="L324" s="107"/>
      <c r="M324" s="45"/>
      <c r="N324" s="45">
        <f t="shared" si="80"/>
        <v>63392.850000000006</v>
      </c>
    </row>
    <row r="325" spans="1:14" ht="66" customHeight="1">
      <c r="A325" s="590" t="s">
        <v>110</v>
      </c>
      <c r="B325" s="410" t="s">
        <v>167</v>
      </c>
      <c r="C325" s="508" t="s">
        <v>48</v>
      </c>
      <c r="D325" s="457">
        <f>D329+D333</f>
        <v>275493.72000000003</v>
      </c>
      <c r="E325" s="457">
        <f>E329+E333</f>
        <v>494613.32000000007</v>
      </c>
      <c r="F325" s="457">
        <f t="shared" ref="F325:I325" si="177">F329+F333</f>
        <v>525818.84</v>
      </c>
      <c r="G325" s="457">
        <f t="shared" si="177"/>
        <v>143210.97999999998</v>
      </c>
      <c r="H325" s="572">
        <f>H329+H333</f>
        <v>434036.05</v>
      </c>
      <c r="I325" s="504">
        <f t="shared" si="177"/>
        <v>10623.3</v>
      </c>
      <c r="J325" s="504">
        <f>J333</f>
        <v>8230.11</v>
      </c>
      <c r="K325" s="141">
        <v>0</v>
      </c>
      <c r="L325" s="107"/>
      <c r="M325" s="45"/>
      <c r="N325" s="45">
        <f t="shared" si="80"/>
        <v>1605909.3000000003</v>
      </c>
    </row>
    <row r="326" spans="1:14" ht="15.75" hidden="1" customHeight="1">
      <c r="A326" s="591"/>
      <c r="B326" s="142"/>
      <c r="C326" s="508"/>
      <c r="D326" s="458"/>
      <c r="E326" s="458"/>
      <c r="F326" s="458"/>
      <c r="G326" s="458"/>
      <c r="H326" s="579"/>
      <c r="I326" s="503"/>
      <c r="J326" s="503"/>
      <c r="K326" s="196"/>
      <c r="L326" s="109">
        <v>4</v>
      </c>
      <c r="M326" s="45"/>
      <c r="N326" s="45">
        <f t="shared" si="80"/>
        <v>0</v>
      </c>
    </row>
    <row r="327" spans="1:14" ht="15.75" customHeight="1">
      <c r="A327" s="601"/>
      <c r="B327" s="357"/>
      <c r="C327" s="365" t="s">
        <v>151</v>
      </c>
      <c r="D327" s="364">
        <f>D325</f>
        <v>275493.72000000003</v>
      </c>
      <c r="E327" s="364">
        <f t="shared" ref="E327:G327" si="178">E325</f>
        <v>494613.32000000007</v>
      </c>
      <c r="F327" s="364">
        <f t="shared" si="178"/>
        <v>525818.84</v>
      </c>
      <c r="G327" s="364">
        <f t="shared" si="178"/>
        <v>143210.97999999998</v>
      </c>
      <c r="H327" s="551">
        <v>0</v>
      </c>
      <c r="I327" s="359"/>
      <c r="J327" s="359">
        <v>0</v>
      </c>
      <c r="K327" s="359">
        <v>0</v>
      </c>
      <c r="L327" s="109"/>
      <c r="M327" s="45"/>
      <c r="N327" s="45"/>
    </row>
    <row r="328" spans="1:14" ht="13.5" customHeight="1">
      <c r="A328" s="601"/>
      <c r="B328" s="16"/>
      <c r="C328" s="365" t="s">
        <v>152</v>
      </c>
      <c r="D328" s="238">
        <v>0</v>
      </c>
      <c r="E328" s="4">
        <v>0</v>
      </c>
      <c r="F328" s="4">
        <v>0</v>
      </c>
      <c r="G328" s="4">
        <v>0</v>
      </c>
      <c r="H328" s="549">
        <f>H325</f>
        <v>434036.05</v>
      </c>
      <c r="I328" s="4">
        <v>0</v>
      </c>
      <c r="J328" s="361">
        <f>J325</f>
        <v>8230.11</v>
      </c>
      <c r="K328" s="58">
        <v>0</v>
      </c>
      <c r="L328" s="112"/>
      <c r="M328" s="45"/>
      <c r="N328" s="45">
        <f t="shared" si="80"/>
        <v>442266.16</v>
      </c>
    </row>
    <row r="329" spans="1:14" ht="16.5" customHeight="1">
      <c r="A329" s="601"/>
      <c r="B329" s="16"/>
      <c r="C329" s="188" t="s">
        <v>56</v>
      </c>
      <c r="D329" s="240">
        <f>D332</f>
        <v>246508.54</v>
      </c>
      <c r="E329" s="50">
        <f>E332</f>
        <v>457768.79000000004</v>
      </c>
      <c r="F329" s="71">
        <f>F332</f>
        <v>485713.25</v>
      </c>
      <c r="G329" s="167">
        <f>G332</f>
        <v>133099.21</v>
      </c>
      <c r="H329" s="549">
        <f>H332</f>
        <v>410062.81</v>
      </c>
      <c r="I329" s="4">
        <v>0</v>
      </c>
      <c r="J329" s="54">
        <v>0</v>
      </c>
      <c r="K329" s="196">
        <v>0</v>
      </c>
      <c r="L329" s="109"/>
      <c r="M329" s="45"/>
      <c r="N329" s="45">
        <f t="shared" si="80"/>
        <v>1486644.06</v>
      </c>
    </row>
    <row r="330" spans="1:14" ht="16.5" customHeight="1">
      <c r="A330" s="601"/>
      <c r="B330" s="16"/>
      <c r="C330" s="365" t="s">
        <v>151</v>
      </c>
      <c r="D330" s="361">
        <f>D332</f>
        <v>246508.54</v>
      </c>
      <c r="E330" s="361">
        <f t="shared" ref="E330:G330" si="179">E332</f>
        <v>457768.79000000004</v>
      </c>
      <c r="F330" s="361">
        <f t="shared" si="179"/>
        <v>485713.25</v>
      </c>
      <c r="G330" s="361">
        <f t="shared" si="179"/>
        <v>133099.21</v>
      </c>
      <c r="H330" s="552">
        <v>0</v>
      </c>
      <c r="I330" s="356"/>
      <c r="J330" s="359">
        <v>0</v>
      </c>
      <c r="K330" s="359">
        <v>0</v>
      </c>
      <c r="L330" s="109"/>
      <c r="M330" s="45"/>
      <c r="N330" s="45"/>
    </row>
    <row r="331" spans="1:14" ht="16.5" customHeight="1">
      <c r="A331" s="601"/>
      <c r="B331" s="16"/>
      <c r="C331" s="365" t="s">
        <v>152</v>
      </c>
      <c r="D331" s="359">
        <v>0</v>
      </c>
      <c r="E331" s="359">
        <v>0</v>
      </c>
      <c r="F331" s="359">
        <v>0</v>
      </c>
      <c r="G331" s="359">
        <v>0</v>
      </c>
      <c r="H331" s="549">
        <f>H332</f>
        <v>410062.81</v>
      </c>
      <c r="I331" s="356"/>
      <c r="J331" s="356">
        <f t="shared" ref="J331:K331" si="180">J332</f>
        <v>0</v>
      </c>
      <c r="K331" s="356">
        <f t="shared" si="180"/>
        <v>0</v>
      </c>
      <c r="L331" s="109"/>
      <c r="M331" s="45"/>
      <c r="N331" s="45"/>
    </row>
    <row r="332" spans="1:14" ht="53.25" customHeight="1">
      <c r="A332" s="601"/>
      <c r="B332" s="16"/>
      <c r="C332" s="263" t="s">
        <v>149</v>
      </c>
      <c r="D332" s="240">
        <f>D352+D342</f>
        <v>246508.54</v>
      </c>
      <c r="E332" s="50">
        <f>E352</f>
        <v>457768.79000000004</v>
      </c>
      <c r="F332" s="71">
        <f>F352</f>
        <v>485713.25</v>
      </c>
      <c r="G332" s="167">
        <f>G352</f>
        <v>133099.21</v>
      </c>
      <c r="H332" s="549">
        <f>H352+H342+H453</f>
        <v>410062.81</v>
      </c>
      <c r="I332" s="4">
        <v>0</v>
      </c>
      <c r="J332" s="54">
        <v>0</v>
      </c>
      <c r="K332" s="196">
        <v>0</v>
      </c>
      <c r="L332" s="109"/>
      <c r="M332" s="45"/>
      <c r="N332" s="45">
        <f t="shared" si="80"/>
        <v>1486644.06</v>
      </c>
    </row>
    <row r="333" spans="1:14" ht="38.25" customHeight="1">
      <c r="A333" s="601"/>
      <c r="B333" s="16"/>
      <c r="C333" s="188" t="s">
        <v>57</v>
      </c>
      <c r="D333" s="247">
        <f>D336</f>
        <v>28985.18</v>
      </c>
      <c r="E333" s="43">
        <f>E336</f>
        <v>36844.530000000006</v>
      </c>
      <c r="F333" s="73">
        <f>F336</f>
        <v>40105.589999999997</v>
      </c>
      <c r="G333" s="56">
        <f>G336</f>
        <v>10111.77</v>
      </c>
      <c r="H333" s="451">
        <f>H336</f>
        <v>23973.24</v>
      </c>
      <c r="I333" s="56">
        <f t="shared" ref="I333:J333" si="181">I336</f>
        <v>10623.3</v>
      </c>
      <c r="J333" s="56">
        <f t="shared" si="181"/>
        <v>8230.11</v>
      </c>
      <c r="K333" s="141">
        <v>0</v>
      </c>
      <c r="L333" s="107"/>
      <c r="M333" s="45"/>
      <c r="N333" s="45">
        <f t="shared" si="80"/>
        <v>119265.24</v>
      </c>
    </row>
    <row r="334" spans="1:14" ht="14.25" customHeight="1">
      <c r="A334" s="601"/>
      <c r="B334" s="16"/>
      <c r="C334" s="365" t="s">
        <v>151</v>
      </c>
      <c r="D334" s="363">
        <f>D336</f>
        <v>28985.18</v>
      </c>
      <c r="E334" s="363">
        <f t="shared" ref="E334:G334" si="182">E336</f>
        <v>36844.530000000006</v>
      </c>
      <c r="F334" s="363">
        <f t="shared" si="182"/>
        <v>40105.589999999997</v>
      </c>
      <c r="G334" s="363">
        <f t="shared" si="182"/>
        <v>10111.77</v>
      </c>
      <c r="H334" s="550">
        <v>0</v>
      </c>
      <c r="I334" s="141"/>
      <c r="J334" s="141">
        <v>0</v>
      </c>
      <c r="K334" s="141">
        <v>0</v>
      </c>
      <c r="L334" s="107"/>
      <c r="M334" s="45"/>
      <c r="N334" s="45"/>
    </row>
    <row r="335" spans="1:14" ht="16.5" customHeight="1">
      <c r="A335" s="601"/>
      <c r="B335" s="16"/>
      <c r="C335" s="365" t="s">
        <v>152</v>
      </c>
      <c r="D335" s="141">
        <v>0</v>
      </c>
      <c r="E335" s="141">
        <v>0</v>
      </c>
      <c r="F335" s="141">
        <v>0</v>
      </c>
      <c r="G335" s="141">
        <v>0</v>
      </c>
      <c r="H335" s="451">
        <f>H336</f>
        <v>23973.24</v>
      </c>
      <c r="I335" s="363"/>
      <c r="J335" s="363">
        <f t="shared" ref="J335:K335" si="183">J336</f>
        <v>8230.11</v>
      </c>
      <c r="K335" s="141">
        <f t="shared" si="183"/>
        <v>0</v>
      </c>
      <c r="L335" s="107"/>
      <c r="M335" s="45"/>
      <c r="N335" s="45"/>
    </row>
    <row r="336" spans="1:14" ht="51" customHeight="1">
      <c r="A336" s="601"/>
      <c r="B336" s="16"/>
      <c r="C336" s="263" t="s">
        <v>149</v>
      </c>
      <c r="D336" s="247">
        <f>D356+D345</f>
        <v>28985.18</v>
      </c>
      <c r="E336" s="43">
        <f>E356</f>
        <v>36844.530000000006</v>
      </c>
      <c r="F336" s="73">
        <f>F356+F343</f>
        <v>40105.589999999997</v>
      </c>
      <c r="G336" s="56">
        <f>G345+G356</f>
        <v>10111.77</v>
      </c>
      <c r="H336" s="451">
        <f>H345+H356+H454</f>
        <v>23973.24</v>
      </c>
      <c r="I336" s="57">
        <f t="shared" ref="I336" si="184">4823.3+I447</f>
        <v>10623.3</v>
      </c>
      <c r="J336" s="57">
        <f>J357</f>
        <v>8230.11</v>
      </c>
      <c r="K336" s="141">
        <v>0</v>
      </c>
      <c r="L336" s="107"/>
      <c r="M336" s="45"/>
      <c r="N336" s="45">
        <f t="shared" ref="N336:N428" si="185">E336+F336+G336+H336+J336+K336</f>
        <v>119265.24</v>
      </c>
    </row>
    <row r="337" spans="1:20" ht="54.75" customHeight="1">
      <c r="A337" s="630" t="s">
        <v>112</v>
      </c>
      <c r="B337" s="10" t="s">
        <v>58</v>
      </c>
      <c r="C337" s="205" t="s">
        <v>48</v>
      </c>
      <c r="D337" s="245">
        <v>35801.51</v>
      </c>
      <c r="E337" s="48">
        <v>0</v>
      </c>
      <c r="F337" s="4">
        <v>0</v>
      </c>
      <c r="G337" s="4">
        <f>G339+G340+G343</f>
        <v>0</v>
      </c>
      <c r="H337" s="549">
        <f>H341+H344</f>
        <v>359817.18</v>
      </c>
      <c r="I337" s="4">
        <v>0</v>
      </c>
      <c r="J337" s="32">
        <v>0</v>
      </c>
      <c r="K337" s="206">
        <v>0</v>
      </c>
      <c r="L337" s="110"/>
      <c r="M337" s="45"/>
      <c r="N337" s="45">
        <f t="shared" si="185"/>
        <v>359817.18</v>
      </c>
    </row>
    <row r="338" spans="1:20" ht="21.75" customHeight="1">
      <c r="A338" s="631"/>
      <c r="B338" s="362"/>
      <c r="C338" s="365" t="s">
        <v>151</v>
      </c>
      <c r="D338" s="360">
        <f>D337</f>
        <v>35801.51</v>
      </c>
      <c r="E338" s="360">
        <f t="shared" ref="E338:K338" si="186">E337</f>
        <v>0</v>
      </c>
      <c r="F338" s="360">
        <f t="shared" si="186"/>
        <v>0</v>
      </c>
      <c r="G338" s="360">
        <f t="shared" si="186"/>
        <v>0</v>
      </c>
      <c r="H338" s="577">
        <f>H344+H341</f>
        <v>359817.18</v>
      </c>
      <c r="I338" s="360">
        <f t="shared" si="186"/>
        <v>0</v>
      </c>
      <c r="J338" s="360">
        <f t="shared" si="186"/>
        <v>0</v>
      </c>
      <c r="K338" s="404">
        <f t="shared" si="186"/>
        <v>0</v>
      </c>
      <c r="L338" s="110"/>
      <c r="M338" s="45"/>
      <c r="N338" s="45"/>
    </row>
    <row r="339" spans="1:20" ht="20.25" customHeight="1">
      <c r="A339" s="601"/>
      <c r="B339" s="16"/>
      <c r="C339" s="365" t="s">
        <v>152</v>
      </c>
      <c r="D339" s="238">
        <v>0</v>
      </c>
      <c r="E339" s="48">
        <v>0</v>
      </c>
      <c r="F339" s="4">
        <v>0</v>
      </c>
      <c r="G339" s="4">
        <v>0</v>
      </c>
      <c r="H339" s="552">
        <v>0</v>
      </c>
      <c r="I339" s="4">
        <v>0</v>
      </c>
      <c r="J339" s="32">
        <v>0</v>
      </c>
      <c r="K339" s="206">
        <v>0</v>
      </c>
      <c r="L339" s="110"/>
      <c r="M339" s="45"/>
      <c r="N339" s="45">
        <f t="shared" si="185"/>
        <v>0</v>
      </c>
    </row>
    <row r="340" spans="1:20" ht="15" customHeight="1">
      <c r="A340" s="601"/>
      <c r="B340" s="16"/>
      <c r="C340" s="188" t="s">
        <v>56</v>
      </c>
      <c r="D340" s="253">
        <f>D342</f>
        <v>31688.53</v>
      </c>
      <c r="E340" s="48">
        <v>0</v>
      </c>
      <c r="F340" s="4">
        <v>0</v>
      </c>
      <c r="G340" s="4">
        <v>0</v>
      </c>
      <c r="H340" s="549">
        <f>H341</f>
        <v>341826.32</v>
      </c>
      <c r="I340" s="4">
        <v>0</v>
      </c>
      <c r="J340" s="32">
        <v>0</v>
      </c>
      <c r="K340" s="206">
        <v>0</v>
      </c>
      <c r="L340" s="110"/>
      <c r="M340" s="45"/>
      <c r="N340" s="45">
        <f t="shared" si="185"/>
        <v>341826.32</v>
      </c>
    </row>
    <row r="341" spans="1:20" ht="15" customHeight="1">
      <c r="A341" s="601"/>
      <c r="B341" s="16"/>
      <c r="C341" s="409" t="s">
        <v>168</v>
      </c>
      <c r="D341" s="253">
        <f>D342</f>
        <v>31688.53</v>
      </c>
      <c r="E341" s="253">
        <f t="shared" ref="E341:K341" si="187">E342</f>
        <v>0</v>
      </c>
      <c r="F341" s="253">
        <f t="shared" si="187"/>
        <v>0</v>
      </c>
      <c r="G341" s="253">
        <f t="shared" si="187"/>
        <v>0</v>
      </c>
      <c r="H341" s="580">
        <f t="shared" si="187"/>
        <v>341826.32</v>
      </c>
      <c r="I341" s="253">
        <f t="shared" si="187"/>
        <v>0</v>
      </c>
      <c r="J341" s="253">
        <f t="shared" si="187"/>
        <v>0</v>
      </c>
      <c r="K341" s="386">
        <f t="shared" si="187"/>
        <v>0</v>
      </c>
      <c r="L341" s="110"/>
      <c r="M341" s="45"/>
      <c r="N341" s="45"/>
    </row>
    <row r="342" spans="1:20" ht="48" customHeight="1">
      <c r="A342" s="601"/>
      <c r="B342" s="16"/>
      <c r="C342" s="263" t="s">
        <v>149</v>
      </c>
      <c r="D342" s="245">
        <v>31688.53</v>
      </c>
      <c r="E342" s="48">
        <v>0</v>
      </c>
      <c r="F342" s="4">
        <v>0</v>
      </c>
      <c r="G342" s="4">
        <v>0</v>
      </c>
      <c r="H342" s="549">
        <v>341826.32</v>
      </c>
      <c r="I342" s="4">
        <v>0</v>
      </c>
      <c r="J342" s="32">
        <v>0</v>
      </c>
      <c r="K342" s="206">
        <v>0</v>
      </c>
      <c r="L342" s="110"/>
      <c r="M342" s="45"/>
      <c r="N342" s="45">
        <f t="shared" si="185"/>
        <v>341826.32</v>
      </c>
    </row>
    <row r="343" spans="1:20" ht="25.5" customHeight="1">
      <c r="A343" s="601"/>
      <c r="B343" s="16"/>
      <c r="C343" s="188" t="s">
        <v>57</v>
      </c>
      <c r="D343" s="245">
        <f>D345</f>
        <v>4112.9799999999996</v>
      </c>
      <c r="E343" s="48">
        <v>0</v>
      </c>
      <c r="F343" s="4">
        <v>0</v>
      </c>
      <c r="G343" s="133">
        <f>G345</f>
        <v>0</v>
      </c>
      <c r="H343" s="552">
        <f>H344</f>
        <v>17990.86</v>
      </c>
      <c r="I343" s="133">
        <v>0</v>
      </c>
      <c r="J343" s="133">
        <v>0</v>
      </c>
      <c r="K343" s="206">
        <v>0</v>
      </c>
      <c r="L343" s="110"/>
      <c r="M343" s="45"/>
      <c r="N343" s="45">
        <f t="shared" si="185"/>
        <v>17990.86</v>
      </c>
    </row>
    <row r="344" spans="1:20" ht="15.75" customHeight="1">
      <c r="A344" s="601"/>
      <c r="B344" s="16"/>
      <c r="C344" s="435" t="s">
        <v>152</v>
      </c>
      <c r="D344" s="360">
        <f>D345</f>
        <v>4112.9799999999996</v>
      </c>
      <c r="E344" s="360">
        <f t="shared" ref="E344:K344" si="188">E345</f>
        <v>0</v>
      </c>
      <c r="F344" s="360">
        <f t="shared" si="188"/>
        <v>0</v>
      </c>
      <c r="G344" s="360">
        <f t="shared" si="188"/>
        <v>0</v>
      </c>
      <c r="H344" s="581">
        <v>17990.86</v>
      </c>
      <c r="I344" s="360">
        <f t="shared" si="188"/>
        <v>0</v>
      </c>
      <c r="J344" s="360">
        <f t="shared" si="188"/>
        <v>0</v>
      </c>
      <c r="K344" s="359">
        <f t="shared" si="188"/>
        <v>0</v>
      </c>
      <c r="L344" s="110"/>
      <c r="M344" s="45"/>
      <c r="N344" s="45"/>
    </row>
    <row r="345" spans="1:20" ht="57" customHeight="1">
      <c r="A345" s="602"/>
      <c r="B345" s="28"/>
      <c r="C345" s="263" t="s">
        <v>149</v>
      </c>
      <c r="D345" s="245">
        <v>4112.9799999999996</v>
      </c>
      <c r="E345" s="48">
        <v>0</v>
      </c>
      <c r="F345" s="4">
        <v>0</v>
      </c>
      <c r="G345" s="133">
        <v>0</v>
      </c>
      <c r="H345" s="552">
        <v>17990.86</v>
      </c>
      <c r="I345" s="133">
        <v>0</v>
      </c>
      <c r="J345" s="133">
        <v>0</v>
      </c>
      <c r="K345" s="206">
        <v>0</v>
      </c>
      <c r="L345" s="110"/>
      <c r="M345" s="45"/>
      <c r="N345" s="45">
        <f t="shared" si="185"/>
        <v>17990.86</v>
      </c>
    </row>
    <row r="346" spans="1:20" ht="81" customHeight="1">
      <c r="A346" s="630" t="s">
        <v>113</v>
      </c>
      <c r="B346" s="148" t="s">
        <v>95</v>
      </c>
      <c r="C346" s="205" t="s">
        <v>48</v>
      </c>
      <c r="D346" s="245">
        <v>239692.21</v>
      </c>
      <c r="E346" s="65">
        <f>E349+E353</f>
        <v>494613.32000000007</v>
      </c>
      <c r="F346" s="61">
        <f>F349+F353</f>
        <v>525818.84</v>
      </c>
      <c r="G346" s="169">
        <f>G349+G353</f>
        <v>143210.97999999998</v>
      </c>
      <c r="H346" s="549">
        <f t="shared" ref="H346:J346" si="189">H349+H353</f>
        <v>37134.35</v>
      </c>
      <c r="I346" s="61">
        <f t="shared" si="189"/>
        <v>10623.3</v>
      </c>
      <c r="J346" s="61">
        <f t="shared" si="189"/>
        <v>8230.11</v>
      </c>
      <c r="K346" s="141">
        <v>0</v>
      </c>
      <c r="L346" s="116"/>
      <c r="M346" s="45"/>
      <c r="N346" s="45">
        <f t="shared" si="185"/>
        <v>1209007.6000000003</v>
      </c>
      <c r="R346" s="45">
        <f>H45+H200+H467</f>
        <v>675453.53</v>
      </c>
      <c r="S346" s="45">
        <f>I45+I200+I467</f>
        <v>63383.049999999996</v>
      </c>
      <c r="T346" s="45">
        <f>J45+J200+J467</f>
        <v>113203.18000000001</v>
      </c>
    </row>
    <row r="347" spans="1:20" ht="18" customHeight="1">
      <c r="A347" s="631"/>
      <c r="B347" s="362"/>
      <c r="C347" s="365" t="s">
        <v>151</v>
      </c>
      <c r="D347" s="360">
        <f>D346</f>
        <v>239692.21</v>
      </c>
      <c r="E347" s="360">
        <f t="shared" ref="E347:G347" si="190">E346</f>
        <v>494613.32000000007</v>
      </c>
      <c r="F347" s="360">
        <f t="shared" si="190"/>
        <v>525818.84</v>
      </c>
      <c r="G347" s="360">
        <f t="shared" si="190"/>
        <v>143210.97999999998</v>
      </c>
      <c r="H347" s="556">
        <v>0</v>
      </c>
      <c r="I347" s="385"/>
      <c r="J347" s="385">
        <v>0</v>
      </c>
      <c r="K347" s="141">
        <v>0</v>
      </c>
      <c r="L347" s="116"/>
      <c r="M347" s="45"/>
      <c r="N347" s="45"/>
    </row>
    <row r="348" spans="1:20" ht="19.5" customHeight="1">
      <c r="A348" s="601"/>
      <c r="B348" s="16"/>
      <c r="C348" s="365" t="s">
        <v>152</v>
      </c>
      <c r="D348" s="238">
        <v>0</v>
      </c>
      <c r="E348" s="4">
        <v>0</v>
      </c>
      <c r="F348" s="4">
        <v>0</v>
      </c>
      <c r="G348" s="164">
        <v>0</v>
      </c>
      <c r="H348" s="549">
        <f>H346</f>
        <v>37134.35</v>
      </c>
      <c r="I348" s="4">
        <v>0</v>
      </c>
      <c r="J348" s="361">
        <f t="shared" ref="J348:K348" si="191">J346</f>
        <v>8230.11</v>
      </c>
      <c r="K348" s="366">
        <f t="shared" si="191"/>
        <v>0</v>
      </c>
      <c r="L348" s="110"/>
      <c r="M348" s="45"/>
      <c r="N348" s="45">
        <f t="shared" si="185"/>
        <v>45364.46</v>
      </c>
    </row>
    <row r="349" spans="1:20" ht="15" customHeight="1">
      <c r="A349" s="601"/>
      <c r="B349" s="16"/>
      <c r="C349" s="188" t="s">
        <v>56</v>
      </c>
      <c r="D349" s="253">
        <f>D352</f>
        <v>214820.01</v>
      </c>
      <c r="E349" s="37">
        <f>E352</f>
        <v>457768.79000000004</v>
      </c>
      <c r="F349" s="50">
        <f>F352</f>
        <v>485713.25</v>
      </c>
      <c r="G349" s="165">
        <f>G352</f>
        <v>133099.21</v>
      </c>
      <c r="H349" s="549">
        <f>H352</f>
        <v>33006.199999999997</v>
      </c>
      <c r="I349" s="4">
        <v>0</v>
      </c>
      <c r="J349" s="35">
        <v>0</v>
      </c>
      <c r="K349" s="141">
        <v>0</v>
      </c>
      <c r="L349" s="110"/>
      <c r="M349" s="45"/>
      <c r="N349" s="45">
        <f t="shared" si="185"/>
        <v>1109587.45</v>
      </c>
    </row>
    <row r="350" spans="1:20" ht="15" customHeight="1">
      <c r="A350" s="601"/>
      <c r="B350" s="16"/>
      <c r="C350" s="365" t="s">
        <v>151</v>
      </c>
      <c r="D350" s="253">
        <f>D352</f>
        <v>214820.01</v>
      </c>
      <c r="E350" s="253">
        <f t="shared" ref="E350:G350" si="192">E352</f>
        <v>457768.79000000004</v>
      </c>
      <c r="F350" s="253">
        <f t="shared" si="192"/>
        <v>485713.25</v>
      </c>
      <c r="G350" s="253">
        <f t="shared" si="192"/>
        <v>133099.21</v>
      </c>
      <c r="H350" s="556">
        <v>0</v>
      </c>
      <c r="I350" s="356"/>
      <c r="J350" s="356">
        <v>0</v>
      </c>
      <c r="K350" s="141">
        <v>0</v>
      </c>
      <c r="L350" s="110"/>
      <c r="M350" s="45"/>
      <c r="N350" s="45"/>
    </row>
    <row r="351" spans="1:20" ht="15" customHeight="1">
      <c r="A351" s="601"/>
      <c r="B351" s="16"/>
      <c r="C351" s="365" t="s">
        <v>152</v>
      </c>
      <c r="D351" s="253">
        <v>0</v>
      </c>
      <c r="E351" s="366">
        <v>0</v>
      </c>
      <c r="F351" s="366">
        <v>0</v>
      </c>
      <c r="G351" s="366">
        <v>0</v>
      </c>
      <c r="H351" s="549">
        <f>H352</f>
        <v>33006.199999999997</v>
      </c>
      <c r="I351" s="356"/>
      <c r="J351" s="366">
        <f t="shared" ref="J351:K351" si="193">J352</f>
        <v>0</v>
      </c>
      <c r="K351" s="366">
        <f t="shared" si="193"/>
        <v>0</v>
      </c>
      <c r="L351" s="110"/>
      <c r="M351" s="45"/>
      <c r="N351" s="45"/>
    </row>
    <row r="352" spans="1:20" ht="61.5" customHeight="1">
      <c r="A352" s="601"/>
      <c r="B352" s="16"/>
      <c r="C352" s="263" t="s">
        <v>149</v>
      </c>
      <c r="D352" s="245">
        <v>214820.01</v>
      </c>
      <c r="E352" s="37">
        <f>E363+E381+E402</f>
        <v>457768.79000000004</v>
      </c>
      <c r="F352" s="50">
        <f>F360+F399+F424</f>
        <v>485713.25</v>
      </c>
      <c r="G352" s="165">
        <f>G363+G402+G424</f>
        <v>133099.21</v>
      </c>
      <c r="H352" s="549">
        <f>H363</f>
        <v>33006.199999999997</v>
      </c>
      <c r="I352" s="4">
        <v>0</v>
      </c>
      <c r="J352" s="35">
        <v>0</v>
      </c>
      <c r="K352" s="141">
        <v>0</v>
      </c>
      <c r="L352" s="110"/>
      <c r="M352" s="157"/>
      <c r="N352" s="45">
        <f t="shared" si="185"/>
        <v>1109587.45</v>
      </c>
    </row>
    <row r="353" spans="1:14" ht="24.75" customHeight="1">
      <c r="A353" s="601"/>
      <c r="B353" s="16"/>
      <c r="C353" s="188" t="s">
        <v>57</v>
      </c>
      <c r="D353" s="255">
        <f>D356</f>
        <v>24872.2</v>
      </c>
      <c r="E353" s="43">
        <f>E356</f>
        <v>36844.530000000006</v>
      </c>
      <c r="F353" s="43">
        <f t="shared" ref="F353:I353" si="194">F356</f>
        <v>40105.589999999997</v>
      </c>
      <c r="G353" s="166">
        <f>G356</f>
        <v>10111.77</v>
      </c>
      <c r="H353" s="451">
        <f t="shared" si="194"/>
        <v>4128.1499999999996</v>
      </c>
      <c r="I353" s="43">
        <f t="shared" si="194"/>
        <v>10623.3</v>
      </c>
      <c r="J353" s="43">
        <f>J356</f>
        <v>8230.11</v>
      </c>
      <c r="K353" s="141">
        <v>0</v>
      </c>
      <c r="L353" s="107"/>
      <c r="M353" s="45"/>
      <c r="N353" s="45">
        <f t="shared" si="185"/>
        <v>99420.15</v>
      </c>
    </row>
    <row r="354" spans="1:14" ht="13.5" customHeight="1">
      <c r="A354" s="601"/>
      <c r="B354" s="16"/>
      <c r="C354" s="365" t="s">
        <v>151</v>
      </c>
      <c r="D354" s="255">
        <f>D356</f>
        <v>24872.2</v>
      </c>
      <c r="E354" s="255">
        <f t="shared" ref="E354:G354" si="195">E356</f>
        <v>36844.530000000006</v>
      </c>
      <c r="F354" s="255">
        <f t="shared" si="195"/>
        <v>40105.589999999997</v>
      </c>
      <c r="G354" s="255">
        <f t="shared" si="195"/>
        <v>10111.77</v>
      </c>
      <c r="H354" s="550">
        <v>0</v>
      </c>
      <c r="I354" s="141"/>
      <c r="J354" s="141">
        <v>0</v>
      </c>
      <c r="K354" s="141">
        <v>0</v>
      </c>
      <c r="L354" s="107"/>
      <c r="M354" s="45"/>
      <c r="N354" s="45"/>
    </row>
    <row r="355" spans="1:14" ht="15" customHeight="1">
      <c r="A355" s="601"/>
      <c r="B355" s="16"/>
      <c r="C355" s="365" t="s">
        <v>152</v>
      </c>
      <c r="D355" s="355">
        <v>0</v>
      </c>
      <c r="E355" s="141">
        <v>0</v>
      </c>
      <c r="F355" s="141">
        <v>0</v>
      </c>
      <c r="G355" s="141">
        <v>0</v>
      </c>
      <c r="H355" s="451">
        <f>H356</f>
        <v>4128.1499999999996</v>
      </c>
      <c r="I355" s="363"/>
      <c r="J355" s="363">
        <f t="shared" ref="J355:K355" si="196">J356</f>
        <v>8230.11</v>
      </c>
      <c r="K355" s="141">
        <f t="shared" si="196"/>
        <v>0</v>
      </c>
      <c r="L355" s="107"/>
      <c r="M355" s="45"/>
      <c r="N355" s="45"/>
    </row>
    <row r="356" spans="1:14" ht="48.75" customHeight="1">
      <c r="A356" s="602"/>
      <c r="B356" s="28"/>
      <c r="C356" s="263" t="s">
        <v>149</v>
      </c>
      <c r="D356" s="255">
        <v>24872.2</v>
      </c>
      <c r="E356" s="43">
        <f>E367+E384+E392+E406+E418</f>
        <v>36844.530000000006</v>
      </c>
      <c r="F356" s="43">
        <f>F367+F375+F384+F392+F406+F418+F428+F456+F436</f>
        <v>40105.589999999997</v>
      </c>
      <c r="G356" s="166">
        <f>G367++G406+G418+G428+G436+N448</f>
        <v>10111.77</v>
      </c>
      <c r="H356" s="451">
        <f>H367</f>
        <v>4128.1499999999996</v>
      </c>
      <c r="I356" s="143">
        <f>I367+I384+I456+0+I436</f>
        <v>10623.3</v>
      </c>
      <c r="J356" s="143">
        <f>J367+J384+J456+0+J436</f>
        <v>8230.11</v>
      </c>
      <c r="K356" s="141">
        <v>0</v>
      </c>
      <c r="L356" s="107"/>
      <c r="M356" s="45"/>
      <c r="N356" s="45">
        <f t="shared" si="185"/>
        <v>99420.15</v>
      </c>
    </row>
    <row r="357" spans="1:14" ht="99" customHeight="1">
      <c r="A357" s="618" t="s">
        <v>121</v>
      </c>
      <c r="B357" s="413" t="s">
        <v>169</v>
      </c>
      <c r="C357" s="205" t="s">
        <v>48</v>
      </c>
      <c r="D357" s="245">
        <v>100171.02</v>
      </c>
      <c r="E357" s="43">
        <f>E360+E364</f>
        <v>123661.34</v>
      </c>
      <c r="F357" s="43">
        <f>F360+F364</f>
        <v>78567.33</v>
      </c>
      <c r="G357" s="56">
        <f>G360+G364</f>
        <v>135526.15</v>
      </c>
      <c r="H357" s="451">
        <f>H360+H364</f>
        <v>37134.35</v>
      </c>
      <c r="I357" s="56">
        <v>4823.3</v>
      </c>
      <c r="J357" s="266">
        <f>J360+J364</f>
        <v>8230.11</v>
      </c>
      <c r="K357" s="141">
        <v>0</v>
      </c>
      <c r="L357" s="107"/>
      <c r="M357" s="45"/>
      <c r="N357" s="45">
        <f t="shared" si="185"/>
        <v>383119.27999999991</v>
      </c>
    </row>
    <row r="358" spans="1:14" ht="21" customHeight="1">
      <c r="A358" s="619"/>
      <c r="B358" s="147"/>
      <c r="C358" s="365" t="s">
        <v>151</v>
      </c>
      <c r="D358" s="360">
        <f>D357</f>
        <v>100171.02</v>
      </c>
      <c r="E358" s="360">
        <f t="shared" ref="E358:G358" si="197">E357</f>
        <v>123661.34</v>
      </c>
      <c r="F358" s="360">
        <f t="shared" si="197"/>
        <v>78567.33</v>
      </c>
      <c r="G358" s="360">
        <f t="shared" si="197"/>
        <v>135526.15</v>
      </c>
      <c r="H358" s="550">
        <v>0</v>
      </c>
      <c r="I358" s="141"/>
      <c r="J358" s="141">
        <v>0</v>
      </c>
      <c r="K358" s="141">
        <v>0</v>
      </c>
      <c r="L358" s="107"/>
      <c r="M358" s="45"/>
      <c r="N358" s="45"/>
    </row>
    <row r="359" spans="1:14">
      <c r="A359" s="601"/>
      <c r="B359" s="11"/>
      <c r="C359" s="365" t="s">
        <v>152</v>
      </c>
      <c r="D359" s="238">
        <v>0</v>
      </c>
      <c r="E359" s="4">
        <v>0</v>
      </c>
      <c r="F359" s="4">
        <v>0</v>
      </c>
      <c r="G359" s="4">
        <v>0</v>
      </c>
      <c r="H359" s="549">
        <f>H357</f>
        <v>37134.35</v>
      </c>
      <c r="I359" s="4">
        <v>0</v>
      </c>
      <c r="J359" s="361">
        <f t="shared" ref="J359:K359" si="198">J357</f>
        <v>8230.11</v>
      </c>
      <c r="K359" s="366">
        <f t="shared" si="198"/>
        <v>0</v>
      </c>
      <c r="L359" s="110"/>
      <c r="M359" s="45"/>
      <c r="N359" s="45">
        <f t="shared" si="185"/>
        <v>45364.46</v>
      </c>
    </row>
    <row r="360" spans="1:14" ht="12.75" customHeight="1">
      <c r="A360" s="601"/>
      <c r="B360" s="16"/>
      <c r="C360" s="188" t="s">
        <v>56</v>
      </c>
      <c r="D360" s="253">
        <f>D363</f>
        <v>93740.79</v>
      </c>
      <c r="E360" s="37">
        <f>E363</f>
        <v>116106.14</v>
      </c>
      <c r="F360" s="37">
        <f>F363</f>
        <v>71610</v>
      </c>
      <c r="G360" s="4">
        <f>G363</f>
        <v>126016.72</v>
      </c>
      <c r="H360" s="549">
        <f>H363</f>
        <v>33006.199999999997</v>
      </c>
      <c r="I360" s="4">
        <v>0</v>
      </c>
      <c r="J360" s="35">
        <v>0</v>
      </c>
      <c r="K360" s="216">
        <v>0</v>
      </c>
      <c r="L360" s="110"/>
      <c r="M360" s="45"/>
      <c r="N360" s="45">
        <f t="shared" si="185"/>
        <v>346739.06</v>
      </c>
    </row>
    <row r="361" spans="1:14" ht="12.75" customHeight="1">
      <c r="A361" s="601"/>
      <c r="B361" s="16"/>
      <c r="C361" s="365" t="s">
        <v>151</v>
      </c>
      <c r="D361" s="253">
        <f>D360</f>
        <v>93740.79</v>
      </c>
      <c r="E361" s="253">
        <f t="shared" ref="E361:G361" si="199">E360</f>
        <v>116106.14</v>
      </c>
      <c r="F361" s="253">
        <f t="shared" si="199"/>
        <v>71610</v>
      </c>
      <c r="G361" s="253">
        <f t="shared" si="199"/>
        <v>126016.72</v>
      </c>
      <c r="H361" s="556">
        <v>0</v>
      </c>
      <c r="I361" s="356"/>
      <c r="J361" s="356">
        <v>0</v>
      </c>
      <c r="K361" s="366">
        <v>0</v>
      </c>
      <c r="L361" s="110"/>
      <c r="M361" s="45"/>
      <c r="N361" s="45"/>
    </row>
    <row r="362" spans="1:14" ht="12.75" customHeight="1">
      <c r="A362" s="601"/>
      <c r="B362" s="16"/>
      <c r="C362" s="365" t="s">
        <v>152</v>
      </c>
      <c r="D362" s="253">
        <v>0</v>
      </c>
      <c r="E362" s="366">
        <v>0</v>
      </c>
      <c r="F362" s="366">
        <v>0</v>
      </c>
      <c r="G362" s="356">
        <v>0</v>
      </c>
      <c r="H362" s="549">
        <f>H360</f>
        <v>33006.199999999997</v>
      </c>
      <c r="I362" s="356"/>
      <c r="J362" s="366">
        <f t="shared" ref="J362:K362" si="200">J360</f>
        <v>0</v>
      </c>
      <c r="K362" s="366">
        <f t="shared" si="200"/>
        <v>0</v>
      </c>
      <c r="L362" s="110"/>
      <c r="M362" s="45"/>
      <c r="N362" s="45"/>
    </row>
    <row r="363" spans="1:14" ht="47.25" customHeight="1">
      <c r="A363" s="601"/>
      <c r="B363" s="16"/>
      <c r="C363" s="263" t="s">
        <v>149</v>
      </c>
      <c r="D363" s="245">
        <v>93740.79</v>
      </c>
      <c r="E363" s="37">
        <v>116106.14</v>
      </c>
      <c r="F363" s="37">
        <v>71610</v>
      </c>
      <c r="G363" s="4">
        <v>126016.72</v>
      </c>
      <c r="H363" s="549">
        <v>33006.199999999997</v>
      </c>
      <c r="I363" s="4">
        <v>0</v>
      </c>
      <c r="J363" s="35">
        <v>0</v>
      </c>
      <c r="K363" s="216">
        <v>0</v>
      </c>
      <c r="L363" s="110"/>
      <c r="M363" s="45"/>
      <c r="N363" s="45">
        <f t="shared" si="185"/>
        <v>346739.06</v>
      </c>
    </row>
    <row r="364" spans="1:14" ht="26.25" customHeight="1">
      <c r="A364" s="601"/>
      <c r="B364" s="16"/>
      <c r="C364" s="188" t="s">
        <v>57</v>
      </c>
      <c r="D364" s="245">
        <f>D367</f>
        <v>6430.24</v>
      </c>
      <c r="E364" s="60">
        <f>E367</f>
        <v>7555.2</v>
      </c>
      <c r="F364" s="68">
        <f>F367</f>
        <v>6957.33</v>
      </c>
      <c r="G364" s="60">
        <f>G367</f>
        <v>9509.43</v>
      </c>
      <c r="H364" s="582">
        <f>H367</f>
        <v>4128.1499999999996</v>
      </c>
      <c r="I364" s="60">
        <v>4823.3</v>
      </c>
      <c r="J364" s="60">
        <f>J367</f>
        <v>8230.11</v>
      </c>
      <c r="K364" s="226">
        <v>0</v>
      </c>
      <c r="L364" s="117"/>
      <c r="M364" s="45"/>
      <c r="N364" s="45">
        <f t="shared" si="185"/>
        <v>36380.22</v>
      </c>
    </row>
    <row r="365" spans="1:14" ht="20.25" customHeight="1">
      <c r="A365" s="601"/>
      <c r="B365" s="16"/>
      <c r="C365" s="365" t="s">
        <v>151</v>
      </c>
      <c r="D365" s="360">
        <f>D367</f>
        <v>6430.24</v>
      </c>
      <c r="E365" s="255">
        <f t="shared" ref="E365:G365" si="201">E367</f>
        <v>7555.2</v>
      </c>
      <c r="F365" s="360">
        <f t="shared" si="201"/>
        <v>6957.33</v>
      </c>
      <c r="G365" s="360">
        <f t="shared" si="201"/>
        <v>9509.43</v>
      </c>
      <c r="H365" s="583">
        <v>0</v>
      </c>
      <c r="I365" s="226"/>
      <c r="J365" s="226">
        <v>0</v>
      </c>
      <c r="K365" s="226">
        <v>0</v>
      </c>
      <c r="L365" s="117"/>
      <c r="M365" s="45"/>
      <c r="N365" s="45"/>
    </row>
    <row r="366" spans="1:14" ht="18" customHeight="1">
      <c r="A366" s="601"/>
      <c r="B366" s="16"/>
      <c r="C366" s="365" t="s">
        <v>152</v>
      </c>
      <c r="D366" s="360">
        <v>0</v>
      </c>
      <c r="E366" s="226">
        <v>0</v>
      </c>
      <c r="F366" s="384">
        <v>0</v>
      </c>
      <c r="G366" s="226">
        <v>0</v>
      </c>
      <c r="H366" s="582">
        <f>H367</f>
        <v>4128.1499999999996</v>
      </c>
      <c r="I366" s="60"/>
      <c r="J366" s="60">
        <f t="shared" ref="J366:K366" si="202">J367</f>
        <v>8230.11</v>
      </c>
      <c r="K366" s="60">
        <f t="shared" si="202"/>
        <v>0</v>
      </c>
      <c r="L366" s="117"/>
      <c r="M366" s="45"/>
      <c r="N366" s="45"/>
    </row>
    <row r="367" spans="1:14" ht="56.25" customHeight="1">
      <c r="A367" s="602"/>
      <c r="B367" s="28"/>
      <c r="C367" s="263" t="s">
        <v>149</v>
      </c>
      <c r="D367" s="260">
        <v>6430.24</v>
      </c>
      <c r="E367" s="60">
        <v>7555.2</v>
      </c>
      <c r="F367" s="60">
        <v>6957.33</v>
      </c>
      <c r="G367" s="60">
        <v>9509.43</v>
      </c>
      <c r="H367" s="582">
        <v>4128.1499999999996</v>
      </c>
      <c r="I367" s="60">
        <v>4823.3</v>
      </c>
      <c r="J367" s="60">
        <v>8230.11</v>
      </c>
      <c r="K367" s="226">
        <v>0</v>
      </c>
      <c r="L367" s="107"/>
      <c r="M367" s="45"/>
      <c r="N367" s="45">
        <f t="shared" si="185"/>
        <v>36380.22</v>
      </c>
    </row>
    <row r="368" spans="1:14" ht="83.25" customHeight="1">
      <c r="A368" s="624" t="s">
        <v>114</v>
      </c>
      <c r="B368" s="90" t="s">
        <v>123</v>
      </c>
      <c r="C368" s="482" t="s">
        <v>48</v>
      </c>
      <c r="D368" s="454">
        <v>0</v>
      </c>
      <c r="E368" s="454">
        <v>0</v>
      </c>
      <c r="F368" s="453">
        <f>F373</f>
        <v>135</v>
      </c>
      <c r="G368" s="454">
        <v>0</v>
      </c>
      <c r="H368" s="554">
        <v>0</v>
      </c>
      <c r="I368" s="454">
        <v>0</v>
      </c>
      <c r="J368" s="465">
        <v>0</v>
      </c>
      <c r="K368" s="215"/>
      <c r="L368" s="110"/>
      <c r="M368" s="45"/>
      <c r="N368" s="45">
        <f t="shared" si="185"/>
        <v>135</v>
      </c>
    </row>
    <row r="369" spans="1:14">
      <c r="A369" s="625"/>
      <c r="B369" s="11"/>
      <c r="C369" s="483"/>
      <c r="D369" s="454"/>
      <c r="E369" s="454"/>
      <c r="F369" s="454"/>
      <c r="G369" s="454"/>
      <c r="H369" s="554"/>
      <c r="I369" s="454"/>
      <c r="J369" s="465"/>
      <c r="K369" s="214">
        <v>0</v>
      </c>
      <c r="L369" s="110"/>
      <c r="M369" s="45"/>
      <c r="N369" s="45">
        <f t="shared" si="185"/>
        <v>0</v>
      </c>
    </row>
    <row r="370" spans="1:14">
      <c r="A370" s="619"/>
      <c r="B370" s="362"/>
      <c r="C370" s="365" t="s">
        <v>151</v>
      </c>
      <c r="D370" s="356">
        <f>D368</f>
        <v>0</v>
      </c>
      <c r="E370" s="356">
        <f t="shared" ref="E370:K370" si="203">E368</f>
        <v>0</v>
      </c>
      <c r="F370" s="361">
        <f t="shared" si="203"/>
        <v>135</v>
      </c>
      <c r="G370" s="356">
        <f t="shared" si="203"/>
        <v>0</v>
      </c>
      <c r="H370" s="552">
        <f t="shared" si="203"/>
        <v>0</v>
      </c>
      <c r="I370" s="356">
        <f t="shared" si="203"/>
        <v>0</v>
      </c>
      <c r="J370" s="356">
        <f t="shared" si="203"/>
        <v>0</v>
      </c>
      <c r="K370" s="356">
        <f t="shared" si="203"/>
        <v>0</v>
      </c>
      <c r="L370" s="110"/>
      <c r="M370" s="45"/>
      <c r="N370" s="45"/>
    </row>
    <row r="371" spans="1:14" ht="17.25" customHeight="1">
      <c r="A371" s="601"/>
      <c r="B371" s="12"/>
      <c r="C371" s="365" t="s">
        <v>152</v>
      </c>
      <c r="D371" s="238">
        <v>0</v>
      </c>
      <c r="E371" s="4">
        <v>0</v>
      </c>
      <c r="F371" s="4">
        <v>0</v>
      </c>
      <c r="G371" s="4">
        <v>0</v>
      </c>
      <c r="H371" s="552">
        <v>0</v>
      </c>
      <c r="I371" s="4">
        <v>0</v>
      </c>
      <c r="J371" s="35">
        <v>0</v>
      </c>
      <c r="K371" s="214">
        <v>0</v>
      </c>
      <c r="L371" s="110"/>
      <c r="M371" s="45"/>
      <c r="N371" s="45">
        <f t="shared" si="185"/>
        <v>0</v>
      </c>
    </row>
    <row r="372" spans="1:14" ht="18.75" customHeight="1">
      <c r="A372" s="601"/>
      <c r="B372" s="16"/>
      <c r="C372" s="188" t="s">
        <v>56</v>
      </c>
      <c r="D372" s="246">
        <v>0</v>
      </c>
      <c r="E372" s="4">
        <v>0</v>
      </c>
      <c r="F372" s="4">
        <v>0</v>
      </c>
      <c r="G372" s="4">
        <v>0</v>
      </c>
      <c r="H372" s="551">
        <v>0</v>
      </c>
      <c r="I372" s="4">
        <v>0</v>
      </c>
      <c r="J372" s="36">
        <v>0</v>
      </c>
      <c r="K372" s="196">
        <v>0</v>
      </c>
      <c r="L372" s="109"/>
      <c r="M372" s="45"/>
      <c r="N372" s="45">
        <f t="shared" si="185"/>
        <v>0</v>
      </c>
    </row>
    <row r="373" spans="1:14" ht="27.75" customHeight="1">
      <c r="A373" s="601"/>
      <c r="B373" s="16"/>
      <c r="C373" s="188" t="s">
        <v>57</v>
      </c>
      <c r="D373" s="246">
        <v>0</v>
      </c>
      <c r="E373" s="4">
        <v>0</v>
      </c>
      <c r="F373" s="145">
        <f>F375</f>
        <v>135</v>
      </c>
      <c r="G373" s="4">
        <v>0</v>
      </c>
      <c r="H373" s="551">
        <v>0</v>
      </c>
      <c r="I373" s="4">
        <v>0</v>
      </c>
      <c r="J373" s="36">
        <v>0</v>
      </c>
      <c r="K373" s="196">
        <v>0</v>
      </c>
      <c r="L373" s="109"/>
      <c r="M373" s="45"/>
      <c r="N373" s="45">
        <f t="shared" si="185"/>
        <v>135</v>
      </c>
    </row>
    <row r="374" spans="1:14" ht="23.25" customHeight="1">
      <c r="A374" s="601"/>
      <c r="B374" s="16"/>
      <c r="C374" s="365" t="s">
        <v>151</v>
      </c>
      <c r="D374" s="359">
        <f>D375</f>
        <v>0</v>
      </c>
      <c r="E374" s="359">
        <f t="shared" ref="E374:K374" si="204">E375</f>
        <v>0</v>
      </c>
      <c r="F374" s="359">
        <f t="shared" si="204"/>
        <v>135</v>
      </c>
      <c r="G374" s="359">
        <f t="shared" si="204"/>
        <v>0</v>
      </c>
      <c r="H374" s="551">
        <f t="shared" si="204"/>
        <v>0</v>
      </c>
      <c r="I374" s="359">
        <f t="shared" si="204"/>
        <v>0</v>
      </c>
      <c r="J374" s="359">
        <f t="shared" si="204"/>
        <v>0</v>
      </c>
      <c r="K374" s="359">
        <f t="shared" si="204"/>
        <v>0</v>
      </c>
      <c r="L374" s="109"/>
      <c r="M374" s="45"/>
      <c r="N374" s="45"/>
    </row>
    <row r="375" spans="1:14" ht="63.75" customHeight="1">
      <c r="A375" s="602"/>
      <c r="B375" s="28"/>
      <c r="C375" s="263" t="s">
        <v>149</v>
      </c>
      <c r="D375" s="246">
        <v>0</v>
      </c>
      <c r="E375" s="4">
        <v>0</v>
      </c>
      <c r="F375" s="145">
        <v>135</v>
      </c>
      <c r="G375" s="4">
        <v>0</v>
      </c>
      <c r="H375" s="551">
        <v>0</v>
      </c>
      <c r="I375" s="4">
        <v>0</v>
      </c>
      <c r="J375" s="36">
        <v>0</v>
      </c>
      <c r="K375" s="196">
        <v>0</v>
      </c>
      <c r="L375" s="109"/>
      <c r="M375" s="45"/>
      <c r="N375" s="45">
        <f t="shared" si="185"/>
        <v>135</v>
      </c>
    </row>
    <row r="376" spans="1:14" ht="71.25" customHeight="1">
      <c r="A376" s="624" t="s">
        <v>115</v>
      </c>
      <c r="B376" s="509" t="s">
        <v>59</v>
      </c>
      <c r="C376" s="508" t="s">
        <v>48</v>
      </c>
      <c r="D376" s="246">
        <v>127451.81</v>
      </c>
      <c r="E376" s="453">
        <f>E381+E384</f>
        <v>212618.88999999998</v>
      </c>
      <c r="F376" s="503">
        <v>0</v>
      </c>
      <c r="G376" s="503">
        <v>0</v>
      </c>
      <c r="H376" s="579">
        <v>0</v>
      </c>
      <c r="I376" s="503">
        <v>0</v>
      </c>
      <c r="J376" s="503">
        <v>0</v>
      </c>
      <c r="K376" s="196">
        <v>0</v>
      </c>
      <c r="L376" s="109"/>
      <c r="M376" s="45"/>
      <c r="N376" s="45">
        <f t="shared" si="185"/>
        <v>212618.88999999998</v>
      </c>
    </row>
    <row r="377" spans="1:14" ht="15" hidden="1" customHeight="1">
      <c r="A377" s="625"/>
      <c r="B377" s="510"/>
      <c r="C377" s="508"/>
      <c r="D377" s="250"/>
      <c r="E377" s="453"/>
      <c r="F377" s="503"/>
      <c r="G377" s="503"/>
      <c r="H377" s="579"/>
      <c r="I377" s="503"/>
      <c r="J377" s="503"/>
      <c r="K377" s="196"/>
      <c r="L377" s="109"/>
      <c r="M377" s="45"/>
      <c r="N377" s="45">
        <f t="shared" si="185"/>
        <v>0</v>
      </c>
    </row>
    <row r="378" spans="1:14" ht="15" customHeight="1">
      <c r="A378" s="619"/>
      <c r="B378" s="362"/>
      <c r="C378" s="365" t="s">
        <v>151</v>
      </c>
      <c r="D378" s="359">
        <f>D376</f>
        <v>127451.81</v>
      </c>
      <c r="E378" s="359">
        <f t="shared" ref="E378:K378" si="205">E376</f>
        <v>212618.88999999998</v>
      </c>
      <c r="F378" s="359">
        <f t="shared" si="205"/>
        <v>0</v>
      </c>
      <c r="G378" s="359">
        <f t="shared" si="205"/>
        <v>0</v>
      </c>
      <c r="H378" s="551">
        <f t="shared" si="205"/>
        <v>0</v>
      </c>
      <c r="I378" s="359">
        <f t="shared" si="205"/>
        <v>0</v>
      </c>
      <c r="J378" s="359">
        <f t="shared" si="205"/>
        <v>0</v>
      </c>
      <c r="K378" s="359">
        <f t="shared" si="205"/>
        <v>0</v>
      </c>
      <c r="L378" s="109"/>
      <c r="M378" s="45"/>
      <c r="N378" s="45"/>
    </row>
    <row r="379" spans="1:14" ht="14.25" customHeight="1">
      <c r="A379" s="601"/>
      <c r="B379" s="16"/>
      <c r="C379" s="365" t="s">
        <v>152</v>
      </c>
      <c r="D379" s="241">
        <v>0</v>
      </c>
      <c r="E379" s="47">
        <v>0</v>
      </c>
      <c r="F379" s="2">
        <v>0</v>
      </c>
      <c r="G379" s="134">
        <v>0</v>
      </c>
      <c r="H379" s="551">
        <v>0</v>
      </c>
      <c r="I379" s="2">
        <v>0</v>
      </c>
      <c r="J379" s="36">
        <v>0</v>
      </c>
      <c r="K379" s="196">
        <v>0</v>
      </c>
      <c r="L379" s="109"/>
      <c r="M379" s="45"/>
      <c r="N379" s="45">
        <f t="shared" si="185"/>
        <v>0</v>
      </c>
    </row>
    <row r="380" spans="1:14" ht="18" customHeight="1">
      <c r="A380" s="601"/>
      <c r="B380" s="16"/>
      <c r="C380" s="188" t="s">
        <v>56</v>
      </c>
      <c r="D380" s="245">
        <f>D381</f>
        <v>121079.22</v>
      </c>
      <c r="E380" s="34">
        <f>E381</f>
        <v>202067.43</v>
      </c>
      <c r="F380" s="2">
        <v>0</v>
      </c>
      <c r="G380" s="134">
        <v>0</v>
      </c>
      <c r="H380" s="551">
        <v>0</v>
      </c>
      <c r="I380" s="2">
        <v>0</v>
      </c>
      <c r="J380" s="36">
        <v>0</v>
      </c>
      <c r="K380" s="196">
        <v>0</v>
      </c>
      <c r="L380" s="109"/>
      <c r="M380" s="45"/>
      <c r="N380" s="45">
        <f t="shared" si="185"/>
        <v>202067.43</v>
      </c>
    </row>
    <row r="381" spans="1:14" ht="48" customHeight="1">
      <c r="A381" s="601"/>
      <c r="B381" s="16"/>
      <c r="C381" s="263" t="s">
        <v>149</v>
      </c>
      <c r="D381" s="245">
        <v>121079.22</v>
      </c>
      <c r="E381" s="34">
        <v>202067.43</v>
      </c>
      <c r="F381" s="2">
        <v>0</v>
      </c>
      <c r="G381" s="134">
        <v>0</v>
      </c>
      <c r="H381" s="551">
        <v>0</v>
      </c>
      <c r="I381" s="2">
        <v>0</v>
      </c>
      <c r="J381" s="36">
        <v>0</v>
      </c>
      <c r="K381" s="196">
        <v>0</v>
      </c>
      <c r="L381" s="109"/>
      <c r="M381" s="45"/>
      <c r="N381" s="45">
        <f t="shared" si="185"/>
        <v>202067.43</v>
      </c>
    </row>
    <row r="382" spans="1:14" ht="28.5" customHeight="1">
      <c r="A382" s="601"/>
      <c r="B382" s="16"/>
      <c r="C382" s="188" t="s">
        <v>57</v>
      </c>
      <c r="D382" s="245">
        <f>D384</f>
        <v>6372.59</v>
      </c>
      <c r="E382" s="34">
        <f>E384</f>
        <v>10551.46</v>
      </c>
      <c r="F382" s="2">
        <v>0</v>
      </c>
      <c r="G382" s="134">
        <v>0</v>
      </c>
      <c r="H382" s="551">
        <v>0</v>
      </c>
      <c r="I382" s="2">
        <v>0</v>
      </c>
      <c r="J382" s="36">
        <v>0</v>
      </c>
      <c r="K382" s="196">
        <v>0</v>
      </c>
      <c r="L382" s="109"/>
      <c r="M382" s="45"/>
      <c r="N382" s="45">
        <f t="shared" si="185"/>
        <v>10551.46</v>
      </c>
    </row>
    <row r="383" spans="1:14" ht="19.5" customHeight="1">
      <c r="A383" s="601"/>
      <c r="B383" s="16"/>
      <c r="C383" s="365" t="s">
        <v>151</v>
      </c>
      <c r="D383" s="360">
        <f>D384</f>
        <v>6372.59</v>
      </c>
      <c r="E383" s="360">
        <f t="shared" ref="E383:K383" si="206">E384</f>
        <v>10551.46</v>
      </c>
      <c r="F383" s="360">
        <f t="shared" si="206"/>
        <v>0</v>
      </c>
      <c r="G383" s="360">
        <f t="shared" si="206"/>
        <v>0</v>
      </c>
      <c r="H383" s="581">
        <f t="shared" si="206"/>
        <v>0</v>
      </c>
      <c r="I383" s="360">
        <f t="shared" si="206"/>
        <v>0</v>
      </c>
      <c r="J383" s="360">
        <f t="shared" si="206"/>
        <v>0</v>
      </c>
      <c r="K383" s="359">
        <f t="shared" si="206"/>
        <v>0</v>
      </c>
      <c r="L383" s="109"/>
      <c r="M383" s="45"/>
      <c r="N383" s="45"/>
    </row>
    <row r="384" spans="1:14" ht="57.75" customHeight="1">
      <c r="A384" s="602"/>
      <c r="B384" s="28"/>
      <c r="C384" s="263" t="s">
        <v>149</v>
      </c>
      <c r="D384" s="245">
        <v>6372.59</v>
      </c>
      <c r="E384" s="4">
        <v>10551.46</v>
      </c>
      <c r="F384" s="2">
        <v>0</v>
      </c>
      <c r="G384" s="134">
        <v>0</v>
      </c>
      <c r="H384" s="551">
        <v>0</v>
      </c>
      <c r="I384" s="2">
        <v>0</v>
      </c>
      <c r="J384" s="36">
        <v>0</v>
      </c>
      <c r="K384" s="196">
        <v>0</v>
      </c>
      <c r="L384" s="109"/>
      <c r="M384" s="45"/>
      <c r="N384" s="45">
        <f t="shared" si="185"/>
        <v>10551.46</v>
      </c>
    </row>
    <row r="385" spans="1:14" ht="68.099999999999994" customHeight="1">
      <c r="A385" s="624" t="s">
        <v>116</v>
      </c>
      <c r="B385" s="509" t="s">
        <v>60</v>
      </c>
      <c r="C385" s="515" t="s">
        <v>48</v>
      </c>
      <c r="D385" s="359">
        <f>D390</f>
        <v>12069.39</v>
      </c>
      <c r="E385" s="454">
        <v>3677.73</v>
      </c>
      <c r="F385" s="503">
        <v>0</v>
      </c>
      <c r="G385" s="503">
        <v>0</v>
      </c>
      <c r="H385" s="579">
        <v>0</v>
      </c>
      <c r="I385" s="503">
        <v>0</v>
      </c>
      <c r="J385" s="503">
        <v>0</v>
      </c>
      <c r="K385" s="196">
        <v>0</v>
      </c>
      <c r="L385" s="109"/>
      <c r="M385" s="45"/>
      <c r="N385" s="45">
        <f t="shared" si="185"/>
        <v>3677.73</v>
      </c>
    </row>
    <row r="386" spans="1:14" ht="15" hidden="1" customHeight="1">
      <c r="A386" s="625"/>
      <c r="B386" s="510"/>
      <c r="C386" s="516"/>
      <c r="D386" s="251"/>
      <c r="E386" s="454"/>
      <c r="F386" s="503"/>
      <c r="G386" s="503"/>
      <c r="H386" s="579"/>
      <c r="I386" s="503"/>
      <c r="J386" s="503"/>
      <c r="K386" s="196"/>
      <c r="L386" s="109"/>
      <c r="M386" s="45"/>
      <c r="N386" s="45">
        <f t="shared" si="185"/>
        <v>0</v>
      </c>
    </row>
    <row r="387" spans="1:14" ht="15" customHeight="1">
      <c r="A387" s="619"/>
      <c r="B387" s="362"/>
      <c r="C387" s="365" t="s">
        <v>151</v>
      </c>
      <c r="D387" s="383">
        <f>D385</f>
        <v>12069.39</v>
      </c>
      <c r="E387" s="360">
        <f t="shared" ref="E387:K387" si="207">E385</f>
        <v>3677.73</v>
      </c>
      <c r="F387" s="360">
        <f t="shared" si="207"/>
        <v>0</v>
      </c>
      <c r="G387" s="360">
        <f t="shared" si="207"/>
        <v>0</v>
      </c>
      <c r="H387" s="581">
        <f t="shared" si="207"/>
        <v>0</v>
      </c>
      <c r="I387" s="360">
        <f t="shared" si="207"/>
        <v>0</v>
      </c>
      <c r="J387" s="359">
        <f t="shared" si="207"/>
        <v>0</v>
      </c>
      <c r="K387" s="359">
        <f t="shared" si="207"/>
        <v>0</v>
      </c>
      <c r="L387" s="109"/>
      <c r="M387" s="45"/>
      <c r="N387" s="45"/>
    </row>
    <row r="388" spans="1:14" ht="12.95" customHeight="1">
      <c r="A388" s="619"/>
      <c r="B388" s="12"/>
      <c r="C388" s="365" t="s">
        <v>152</v>
      </c>
      <c r="D388" s="238">
        <v>0</v>
      </c>
      <c r="E388" s="4">
        <v>0</v>
      </c>
      <c r="F388" s="2">
        <v>0</v>
      </c>
      <c r="G388" s="2">
        <v>0</v>
      </c>
      <c r="H388" s="551">
        <v>0</v>
      </c>
      <c r="I388" s="2">
        <v>0</v>
      </c>
      <c r="J388" s="36">
        <v>0</v>
      </c>
      <c r="K388" s="196">
        <v>0</v>
      </c>
      <c r="L388" s="109"/>
      <c r="M388" s="45"/>
      <c r="N388" s="45">
        <f t="shared" si="185"/>
        <v>0</v>
      </c>
    </row>
    <row r="389" spans="1:14" ht="14.1" customHeight="1">
      <c r="A389" s="619"/>
      <c r="B389" s="12"/>
      <c r="C389" s="188" t="s">
        <v>56</v>
      </c>
      <c r="D389" s="238">
        <v>0</v>
      </c>
      <c r="E389" s="4">
        <v>0</v>
      </c>
      <c r="F389" s="2">
        <v>0</v>
      </c>
      <c r="G389" s="2">
        <v>0</v>
      </c>
      <c r="H389" s="551">
        <v>0</v>
      </c>
      <c r="I389" s="2">
        <v>0</v>
      </c>
      <c r="J389" s="36">
        <v>0</v>
      </c>
      <c r="K389" s="196">
        <v>0</v>
      </c>
      <c r="L389" s="109"/>
      <c r="M389" s="45"/>
      <c r="N389" s="45">
        <f t="shared" si="185"/>
        <v>0</v>
      </c>
    </row>
    <row r="390" spans="1:14" ht="25.5" customHeight="1">
      <c r="A390" s="619"/>
      <c r="B390" s="12"/>
      <c r="C390" s="188" t="s">
        <v>57</v>
      </c>
      <c r="D390" s="245">
        <f>D392</f>
        <v>12069.39</v>
      </c>
      <c r="E390" s="4">
        <v>3677.73</v>
      </c>
      <c r="F390" s="2">
        <v>0</v>
      </c>
      <c r="G390" s="2">
        <v>0</v>
      </c>
      <c r="H390" s="551">
        <v>0</v>
      </c>
      <c r="I390" s="2">
        <v>0</v>
      </c>
      <c r="J390" s="36">
        <v>0</v>
      </c>
      <c r="K390" s="196">
        <v>0</v>
      </c>
      <c r="L390" s="109"/>
      <c r="M390" s="45"/>
      <c r="N390" s="45">
        <f t="shared" si="185"/>
        <v>3677.73</v>
      </c>
    </row>
    <row r="391" spans="1:14" ht="17.25" customHeight="1">
      <c r="A391" s="619"/>
      <c r="B391" s="358"/>
      <c r="C391" s="365" t="s">
        <v>151</v>
      </c>
      <c r="D391" s="360">
        <f>D392</f>
        <v>12069.39</v>
      </c>
      <c r="E391" s="360">
        <f t="shared" ref="E391:K391" si="208">E392</f>
        <v>3677.73</v>
      </c>
      <c r="F391" s="360">
        <f t="shared" si="208"/>
        <v>0</v>
      </c>
      <c r="G391" s="360">
        <f t="shared" si="208"/>
        <v>0</v>
      </c>
      <c r="H391" s="581">
        <f t="shared" si="208"/>
        <v>0</v>
      </c>
      <c r="I391" s="360">
        <f t="shared" si="208"/>
        <v>0</v>
      </c>
      <c r="J391" s="360">
        <f t="shared" si="208"/>
        <v>0</v>
      </c>
      <c r="K391" s="359">
        <f t="shared" si="208"/>
        <v>0</v>
      </c>
      <c r="L391" s="109"/>
      <c r="M391" s="45"/>
      <c r="N391" s="45"/>
    </row>
    <row r="392" spans="1:14" ht="51.75" customHeight="1">
      <c r="A392" s="629"/>
      <c r="B392" s="24"/>
      <c r="C392" s="263" t="s">
        <v>149</v>
      </c>
      <c r="D392" s="245">
        <v>12069.39</v>
      </c>
      <c r="E392" s="4">
        <v>3677.73</v>
      </c>
      <c r="F392" s="2">
        <v>0</v>
      </c>
      <c r="G392" s="2">
        <v>0</v>
      </c>
      <c r="H392" s="551">
        <v>0</v>
      </c>
      <c r="I392" s="2">
        <v>0</v>
      </c>
      <c r="J392" s="36">
        <v>0</v>
      </c>
      <c r="K392" s="224">
        <v>0</v>
      </c>
      <c r="L392" s="109"/>
      <c r="M392" s="45"/>
      <c r="N392" s="45">
        <f t="shared" si="185"/>
        <v>3677.73</v>
      </c>
    </row>
    <row r="393" spans="1:14" ht="71.25" customHeight="1">
      <c r="A393" s="624" t="s">
        <v>117</v>
      </c>
      <c r="B393" s="10" t="s">
        <v>61</v>
      </c>
      <c r="C393" s="482" t="s">
        <v>48</v>
      </c>
      <c r="D393" s="456">
        <v>0</v>
      </c>
      <c r="E393" s="454">
        <f>E399+E403</f>
        <v>151639.38</v>
      </c>
      <c r="F393" s="453">
        <f>F403+F399</f>
        <v>104033.92</v>
      </c>
      <c r="G393" s="503">
        <f>G399+G403</f>
        <v>0</v>
      </c>
      <c r="H393" s="579">
        <v>0</v>
      </c>
      <c r="I393" s="503">
        <v>0</v>
      </c>
      <c r="J393" s="456">
        <v>0</v>
      </c>
      <c r="K393" s="224"/>
      <c r="L393" s="109"/>
      <c r="M393" s="45"/>
      <c r="N393" s="45">
        <f t="shared" si="185"/>
        <v>255673.3</v>
      </c>
    </row>
    <row r="394" spans="1:14" ht="17.45" customHeight="1">
      <c r="A394" s="625"/>
      <c r="B394" s="11" t="s">
        <v>62</v>
      </c>
      <c r="C394" s="493"/>
      <c r="D394" s="456"/>
      <c r="E394" s="454"/>
      <c r="F394" s="454"/>
      <c r="G394" s="503"/>
      <c r="H394" s="579"/>
      <c r="I394" s="503"/>
      <c r="J394" s="456"/>
      <c r="K394" s="225"/>
      <c r="L394" s="109"/>
      <c r="M394" s="45"/>
      <c r="N394" s="45">
        <f t="shared" si="185"/>
        <v>0</v>
      </c>
    </row>
    <row r="395" spans="1:14" ht="27.75" customHeight="1">
      <c r="A395" s="625"/>
      <c r="B395" s="11" t="s">
        <v>63</v>
      </c>
      <c r="C395" s="493"/>
      <c r="D395" s="456"/>
      <c r="E395" s="454"/>
      <c r="F395" s="454"/>
      <c r="G395" s="503"/>
      <c r="H395" s="579"/>
      <c r="I395" s="503"/>
      <c r="J395" s="456"/>
      <c r="K395" s="225">
        <v>0</v>
      </c>
      <c r="L395" s="109"/>
      <c r="M395" s="45"/>
      <c r="N395" s="45">
        <f t="shared" si="185"/>
        <v>0</v>
      </c>
    </row>
    <row r="396" spans="1:14" ht="6" customHeight="1">
      <c r="A396" s="625"/>
      <c r="B396" s="12"/>
      <c r="C396" s="483"/>
      <c r="D396" s="456"/>
      <c r="E396" s="454"/>
      <c r="F396" s="454"/>
      <c r="G396" s="503"/>
      <c r="H396" s="579"/>
      <c r="I396" s="503"/>
      <c r="J396" s="456"/>
      <c r="K396" s="222"/>
      <c r="L396" s="109"/>
      <c r="M396" s="45"/>
      <c r="N396" s="45">
        <f t="shared" si="185"/>
        <v>0</v>
      </c>
    </row>
    <row r="397" spans="1:14" ht="18.75" customHeight="1">
      <c r="A397" s="619"/>
      <c r="B397" s="358"/>
      <c r="C397" s="365" t="s">
        <v>151</v>
      </c>
      <c r="D397" s="360">
        <f>D393</f>
        <v>0</v>
      </c>
      <c r="E397" s="360">
        <f t="shared" ref="E397:K397" si="209">E393</f>
        <v>151639.38</v>
      </c>
      <c r="F397" s="360">
        <f t="shared" si="209"/>
        <v>104033.92</v>
      </c>
      <c r="G397" s="360">
        <f t="shared" si="209"/>
        <v>0</v>
      </c>
      <c r="H397" s="581">
        <f t="shared" si="209"/>
        <v>0</v>
      </c>
      <c r="I397" s="360">
        <f t="shared" si="209"/>
        <v>0</v>
      </c>
      <c r="J397" s="360">
        <f t="shared" si="209"/>
        <v>0</v>
      </c>
      <c r="K397" s="359">
        <f t="shared" si="209"/>
        <v>0</v>
      </c>
      <c r="L397" s="109"/>
      <c r="M397" s="45"/>
      <c r="N397" s="45"/>
    </row>
    <row r="398" spans="1:14" ht="15" customHeight="1">
      <c r="A398" s="601"/>
      <c r="B398" s="16"/>
      <c r="C398" s="365" t="s">
        <v>152</v>
      </c>
      <c r="D398" s="246">
        <v>0</v>
      </c>
      <c r="E398" s="4">
        <v>0</v>
      </c>
      <c r="F398" s="2">
        <v>0</v>
      </c>
      <c r="G398" s="2">
        <v>0</v>
      </c>
      <c r="H398" s="551">
        <v>0</v>
      </c>
      <c r="I398" s="2">
        <v>0</v>
      </c>
      <c r="J398" s="36">
        <v>0</v>
      </c>
      <c r="K398" s="222">
        <v>0</v>
      </c>
      <c r="L398" s="109"/>
      <c r="M398" s="45"/>
      <c r="N398" s="45">
        <f t="shared" si="185"/>
        <v>0</v>
      </c>
    </row>
    <row r="399" spans="1:14" ht="15" customHeight="1">
      <c r="A399" s="601"/>
      <c r="B399" s="16"/>
      <c r="C399" s="188" t="s">
        <v>56</v>
      </c>
      <c r="D399" s="246">
        <v>0</v>
      </c>
      <c r="E399" s="4">
        <f>E402</f>
        <v>139595.22</v>
      </c>
      <c r="F399" s="2">
        <f>F402</f>
        <v>98832.22</v>
      </c>
      <c r="G399" s="2">
        <f>G402</f>
        <v>0</v>
      </c>
      <c r="H399" s="551">
        <v>0</v>
      </c>
      <c r="I399" s="2">
        <v>0</v>
      </c>
      <c r="J399" s="36">
        <v>0</v>
      </c>
      <c r="K399" s="196">
        <v>0</v>
      </c>
      <c r="L399" s="109"/>
      <c r="M399" s="45"/>
      <c r="N399" s="45">
        <f t="shared" si="185"/>
        <v>238427.44</v>
      </c>
    </row>
    <row r="400" spans="1:14" ht="15" customHeight="1">
      <c r="A400" s="601"/>
      <c r="B400" s="16"/>
      <c r="C400" s="365" t="s">
        <v>151</v>
      </c>
      <c r="D400" s="359">
        <f>D402</f>
        <v>0</v>
      </c>
      <c r="E400" s="359">
        <f t="shared" ref="E400:K400" si="210">E402</f>
        <v>139595.22</v>
      </c>
      <c r="F400" s="359">
        <f t="shared" si="210"/>
        <v>98832.22</v>
      </c>
      <c r="G400" s="359">
        <f t="shared" si="210"/>
        <v>0</v>
      </c>
      <c r="H400" s="551">
        <f t="shared" si="210"/>
        <v>0</v>
      </c>
      <c r="I400" s="359">
        <f t="shared" si="210"/>
        <v>0</v>
      </c>
      <c r="J400" s="359">
        <f t="shared" si="210"/>
        <v>0</v>
      </c>
      <c r="K400" s="359">
        <f t="shared" si="210"/>
        <v>0</v>
      </c>
      <c r="L400" s="109"/>
      <c r="M400" s="45"/>
      <c r="N400" s="45"/>
    </row>
    <row r="401" spans="1:14" ht="15" customHeight="1">
      <c r="A401" s="601"/>
      <c r="B401" s="16"/>
      <c r="C401" s="365" t="s">
        <v>152</v>
      </c>
      <c r="D401" s="359">
        <v>0</v>
      </c>
      <c r="E401" s="359">
        <v>0</v>
      </c>
      <c r="F401" s="359">
        <v>0</v>
      </c>
      <c r="G401" s="359">
        <v>0</v>
      </c>
      <c r="H401" s="551">
        <v>0</v>
      </c>
      <c r="I401" s="359">
        <v>0</v>
      </c>
      <c r="J401" s="359">
        <v>0</v>
      </c>
      <c r="K401" s="359">
        <v>0</v>
      </c>
      <c r="L401" s="109"/>
      <c r="M401" s="45"/>
      <c r="N401" s="45"/>
    </row>
    <row r="402" spans="1:14" ht="54.75" customHeight="1">
      <c r="A402" s="601"/>
      <c r="B402" s="16"/>
      <c r="C402" s="263" t="s">
        <v>149</v>
      </c>
      <c r="D402" s="246">
        <v>0</v>
      </c>
      <c r="E402" s="4">
        <v>139595.22</v>
      </c>
      <c r="F402" s="2">
        <v>98832.22</v>
      </c>
      <c r="G402" s="2">
        <v>0</v>
      </c>
      <c r="H402" s="551">
        <v>0</v>
      </c>
      <c r="I402" s="2">
        <v>0</v>
      </c>
      <c r="J402" s="36">
        <v>0</v>
      </c>
      <c r="K402" s="196">
        <v>0</v>
      </c>
      <c r="L402" s="109"/>
      <c r="M402" s="45"/>
      <c r="N402" s="45">
        <f t="shared" si="185"/>
        <v>238427.44</v>
      </c>
    </row>
    <row r="403" spans="1:14" ht="24.75" customHeight="1">
      <c r="A403" s="601"/>
      <c r="B403" s="16"/>
      <c r="C403" s="188" t="s">
        <v>57</v>
      </c>
      <c r="D403" s="246">
        <v>0</v>
      </c>
      <c r="E403" s="4">
        <f>E406</f>
        <v>12044.16</v>
      </c>
      <c r="F403" s="92">
        <f>F406</f>
        <v>5201.7</v>
      </c>
      <c r="G403" s="2">
        <f>G406</f>
        <v>0</v>
      </c>
      <c r="H403" s="551">
        <v>0</v>
      </c>
      <c r="I403" s="2">
        <v>0</v>
      </c>
      <c r="J403" s="36">
        <v>0</v>
      </c>
      <c r="K403" s="196">
        <v>0</v>
      </c>
      <c r="L403" s="109"/>
      <c r="M403" s="45"/>
      <c r="N403" s="45">
        <f t="shared" si="185"/>
        <v>17245.86</v>
      </c>
    </row>
    <row r="404" spans="1:14" ht="19.5" customHeight="1">
      <c r="A404" s="601"/>
      <c r="B404" s="16"/>
      <c r="C404" s="365" t="s">
        <v>151</v>
      </c>
      <c r="D404" s="359">
        <f>D406</f>
        <v>0</v>
      </c>
      <c r="E404" s="359">
        <f t="shared" ref="E404:K404" si="211">E406</f>
        <v>12044.16</v>
      </c>
      <c r="F404" s="359">
        <f t="shared" si="211"/>
        <v>5201.7</v>
      </c>
      <c r="G404" s="359">
        <f t="shared" si="211"/>
        <v>0</v>
      </c>
      <c r="H404" s="551">
        <f t="shared" si="211"/>
        <v>0</v>
      </c>
      <c r="I404" s="359">
        <f t="shared" si="211"/>
        <v>0</v>
      </c>
      <c r="J404" s="359">
        <f t="shared" si="211"/>
        <v>0</v>
      </c>
      <c r="K404" s="359">
        <f t="shared" si="211"/>
        <v>0</v>
      </c>
      <c r="L404" s="109"/>
      <c r="M404" s="45"/>
      <c r="N404" s="45"/>
    </row>
    <row r="405" spans="1:14" ht="19.5" customHeight="1">
      <c r="A405" s="601"/>
      <c r="B405" s="16"/>
      <c r="C405" s="365" t="s">
        <v>152</v>
      </c>
      <c r="D405" s="359">
        <v>0</v>
      </c>
      <c r="E405" s="359">
        <v>0</v>
      </c>
      <c r="F405" s="359">
        <v>0</v>
      </c>
      <c r="G405" s="359">
        <v>0</v>
      </c>
      <c r="H405" s="551">
        <v>0</v>
      </c>
      <c r="I405" s="359">
        <v>0</v>
      </c>
      <c r="J405" s="359">
        <v>0</v>
      </c>
      <c r="K405" s="359">
        <v>0</v>
      </c>
      <c r="L405" s="109"/>
      <c r="M405" s="45"/>
      <c r="N405" s="45"/>
    </row>
    <row r="406" spans="1:14" ht="54" customHeight="1">
      <c r="A406" s="602"/>
      <c r="B406" s="28"/>
      <c r="C406" s="263" t="s">
        <v>149</v>
      </c>
      <c r="D406" s="246">
        <v>0</v>
      </c>
      <c r="E406" s="4">
        <v>12044.16</v>
      </c>
      <c r="F406" s="92">
        <v>5201.7</v>
      </c>
      <c r="G406" s="2">
        <v>0</v>
      </c>
      <c r="H406" s="551">
        <v>0</v>
      </c>
      <c r="I406" s="2">
        <v>0</v>
      </c>
      <c r="J406" s="36">
        <v>0</v>
      </c>
      <c r="K406" s="224">
        <v>0</v>
      </c>
      <c r="L406" s="109"/>
      <c r="M406" s="45"/>
      <c r="N406" s="45">
        <f t="shared" si="185"/>
        <v>17245.86</v>
      </c>
    </row>
    <row r="407" spans="1:14" ht="102" customHeight="1">
      <c r="A407" s="624" t="s">
        <v>118</v>
      </c>
      <c r="B407" s="10" t="s">
        <v>64</v>
      </c>
      <c r="C407" s="482" t="s">
        <v>48</v>
      </c>
      <c r="D407" s="456">
        <v>0</v>
      </c>
      <c r="E407" s="454">
        <f>E416</f>
        <v>3015.98</v>
      </c>
      <c r="F407" s="503">
        <f>F416</f>
        <v>2677.81</v>
      </c>
      <c r="G407" s="503">
        <f>G416</f>
        <v>0</v>
      </c>
      <c r="H407" s="579">
        <v>0</v>
      </c>
      <c r="I407" s="503">
        <v>0</v>
      </c>
      <c r="J407" s="456">
        <v>0</v>
      </c>
      <c r="K407" s="224"/>
      <c r="L407" s="109"/>
      <c r="M407" s="45"/>
      <c r="N407" s="45">
        <f t="shared" si="185"/>
        <v>5693.79</v>
      </c>
    </row>
    <row r="408" spans="1:14">
      <c r="A408" s="625"/>
      <c r="B408" s="11"/>
      <c r="C408" s="493"/>
      <c r="D408" s="456"/>
      <c r="E408" s="454"/>
      <c r="F408" s="503"/>
      <c r="G408" s="503"/>
      <c r="H408" s="579"/>
      <c r="I408" s="503"/>
      <c r="J408" s="456"/>
      <c r="K408" s="225"/>
      <c r="L408" s="109"/>
      <c r="M408" s="45"/>
      <c r="N408" s="45">
        <f t="shared" si="185"/>
        <v>0</v>
      </c>
    </row>
    <row r="409" spans="1:14">
      <c r="A409" s="625"/>
      <c r="B409" s="11" t="s">
        <v>65</v>
      </c>
      <c r="C409" s="493"/>
      <c r="D409" s="456"/>
      <c r="E409" s="454"/>
      <c r="F409" s="503"/>
      <c r="G409" s="503"/>
      <c r="H409" s="579"/>
      <c r="I409" s="503"/>
      <c r="J409" s="456"/>
      <c r="K409" s="225"/>
      <c r="L409" s="109"/>
      <c r="M409" s="45"/>
      <c r="N409" s="45">
        <f t="shared" si="185"/>
        <v>0</v>
      </c>
    </row>
    <row r="410" spans="1:14">
      <c r="A410" s="625"/>
      <c r="B410" s="11" t="s">
        <v>63</v>
      </c>
      <c r="C410" s="493"/>
      <c r="D410" s="456"/>
      <c r="E410" s="454"/>
      <c r="F410" s="503"/>
      <c r="G410" s="503"/>
      <c r="H410" s="579"/>
      <c r="I410" s="503"/>
      <c r="J410" s="456"/>
      <c r="K410" s="225"/>
      <c r="L410" s="109"/>
      <c r="M410" s="45"/>
      <c r="N410" s="45">
        <f t="shared" si="185"/>
        <v>0</v>
      </c>
    </row>
    <row r="411" spans="1:14" ht="15.75">
      <c r="A411" s="625"/>
      <c r="B411" s="12"/>
      <c r="C411" s="483"/>
      <c r="D411" s="456"/>
      <c r="E411" s="454"/>
      <c r="F411" s="503"/>
      <c r="G411" s="503"/>
      <c r="H411" s="579"/>
      <c r="I411" s="503"/>
      <c r="J411" s="456"/>
      <c r="K411" s="222">
        <v>0</v>
      </c>
      <c r="L411" s="109"/>
      <c r="M411" s="45"/>
      <c r="N411" s="45">
        <f t="shared" si="185"/>
        <v>0</v>
      </c>
    </row>
    <row r="412" spans="1:14" ht="15.75">
      <c r="A412" s="619"/>
      <c r="B412" s="358"/>
      <c r="C412" s="365" t="s">
        <v>151</v>
      </c>
      <c r="D412" s="360">
        <f>D407</f>
        <v>0</v>
      </c>
      <c r="E412" s="360">
        <f t="shared" ref="E412:K412" si="212">E407</f>
        <v>3015.98</v>
      </c>
      <c r="F412" s="360">
        <f t="shared" si="212"/>
        <v>2677.81</v>
      </c>
      <c r="G412" s="360">
        <f t="shared" si="212"/>
        <v>0</v>
      </c>
      <c r="H412" s="581">
        <f t="shared" si="212"/>
        <v>0</v>
      </c>
      <c r="I412" s="360">
        <f t="shared" si="212"/>
        <v>0</v>
      </c>
      <c r="J412" s="360">
        <f t="shared" si="212"/>
        <v>0</v>
      </c>
      <c r="K412" s="404">
        <f t="shared" si="212"/>
        <v>0</v>
      </c>
      <c r="L412" s="109"/>
      <c r="M412" s="45"/>
      <c r="N412" s="45"/>
    </row>
    <row r="413" spans="1:14" ht="14.25" customHeight="1">
      <c r="A413" s="601"/>
      <c r="B413" s="16"/>
      <c r="C413" s="365" t="s">
        <v>152</v>
      </c>
      <c r="D413" s="246">
        <v>0</v>
      </c>
      <c r="E413" s="4">
        <v>0</v>
      </c>
      <c r="F413" s="2">
        <v>0</v>
      </c>
      <c r="G413" s="2">
        <v>0</v>
      </c>
      <c r="H413" s="551">
        <v>0</v>
      </c>
      <c r="I413" s="2">
        <v>0</v>
      </c>
      <c r="J413" s="36">
        <v>0</v>
      </c>
      <c r="K413" s="222">
        <v>0</v>
      </c>
      <c r="L413" s="109"/>
      <c r="M413" s="45"/>
      <c r="N413" s="45">
        <f t="shared" si="185"/>
        <v>0</v>
      </c>
    </row>
    <row r="414" spans="1:14" ht="17.25" customHeight="1">
      <c r="A414" s="601"/>
      <c r="B414" s="16"/>
      <c r="C414" s="188" t="s">
        <v>56</v>
      </c>
      <c r="D414" s="246">
        <v>0</v>
      </c>
      <c r="E414" s="4">
        <v>0</v>
      </c>
      <c r="F414" s="2">
        <v>0</v>
      </c>
      <c r="G414" s="2">
        <v>0</v>
      </c>
      <c r="H414" s="551">
        <v>0</v>
      </c>
      <c r="I414" s="2">
        <v>0</v>
      </c>
      <c r="J414" s="36">
        <v>0</v>
      </c>
      <c r="K414" s="196">
        <v>0</v>
      </c>
      <c r="L414" s="109"/>
      <c r="M414" s="45"/>
      <c r="N414" s="45">
        <f t="shared" si="185"/>
        <v>0</v>
      </c>
    </row>
    <row r="415" spans="1:14" ht="51" customHeight="1">
      <c r="A415" s="601"/>
      <c r="B415" s="16"/>
      <c r="C415" s="263" t="s">
        <v>149</v>
      </c>
      <c r="D415" s="246">
        <v>0</v>
      </c>
      <c r="E415" s="4">
        <v>0</v>
      </c>
      <c r="F415" s="2">
        <v>0</v>
      </c>
      <c r="G415" s="2">
        <v>0</v>
      </c>
      <c r="H415" s="551">
        <v>0</v>
      </c>
      <c r="I415" s="2">
        <v>0</v>
      </c>
      <c r="J415" s="36">
        <v>0</v>
      </c>
      <c r="K415" s="196">
        <v>0</v>
      </c>
      <c r="L415" s="109"/>
      <c r="M415" s="45"/>
      <c r="N415" s="45">
        <f t="shared" si="185"/>
        <v>0</v>
      </c>
    </row>
    <row r="416" spans="1:14" ht="27" customHeight="1">
      <c r="A416" s="601"/>
      <c r="B416" s="16"/>
      <c r="C416" s="188" t="s">
        <v>57</v>
      </c>
      <c r="D416" s="246">
        <v>0</v>
      </c>
      <c r="E416" s="4">
        <f>E418</f>
        <v>3015.98</v>
      </c>
      <c r="F416" s="2">
        <f>F418</f>
        <v>2677.81</v>
      </c>
      <c r="G416" s="2">
        <f>G418</f>
        <v>0</v>
      </c>
      <c r="H416" s="551">
        <v>0</v>
      </c>
      <c r="I416" s="2">
        <v>0</v>
      </c>
      <c r="J416" s="36">
        <v>0</v>
      </c>
      <c r="K416" s="196">
        <v>0</v>
      </c>
      <c r="L416" s="109"/>
      <c r="M416" s="45"/>
      <c r="N416" s="45">
        <f t="shared" si="185"/>
        <v>5693.79</v>
      </c>
    </row>
    <row r="417" spans="1:14" ht="18" customHeight="1">
      <c r="A417" s="601"/>
      <c r="B417" s="16"/>
      <c r="C417" s="365" t="s">
        <v>151</v>
      </c>
      <c r="D417" s="359">
        <f>D418</f>
        <v>0</v>
      </c>
      <c r="E417" s="359">
        <f t="shared" ref="E417:K417" si="213">E418</f>
        <v>3015.98</v>
      </c>
      <c r="F417" s="359">
        <f t="shared" si="213"/>
        <v>2677.81</v>
      </c>
      <c r="G417" s="359">
        <f t="shared" si="213"/>
        <v>0</v>
      </c>
      <c r="H417" s="551">
        <f t="shared" si="213"/>
        <v>0</v>
      </c>
      <c r="I417" s="359">
        <f t="shared" si="213"/>
        <v>0</v>
      </c>
      <c r="J417" s="359">
        <f t="shared" si="213"/>
        <v>0</v>
      </c>
      <c r="K417" s="359">
        <f t="shared" si="213"/>
        <v>0</v>
      </c>
      <c r="L417" s="109"/>
      <c r="M417" s="45"/>
      <c r="N417" s="45"/>
    </row>
    <row r="418" spans="1:14" ht="54" customHeight="1">
      <c r="A418" s="602"/>
      <c r="B418" s="28"/>
      <c r="C418" s="263" t="s">
        <v>149</v>
      </c>
      <c r="D418" s="246">
        <v>0</v>
      </c>
      <c r="E418" s="4">
        <v>3015.98</v>
      </c>
      <c r="F418" s="2">
        <v>2677.81</v>
      </c>
      <c r="G418" s="2">
        <v>0</v>
      </c>
      <c r="H418" s="551">
        <v>0</v>
      </c>
      <c r="I418" s="2">
        <v>0</v>
      </c>
      <c r="J418" s="36">
        <v>0</v>
      </c>
      <c r="K418" s="196">
        <v>0</v>
      </c>
      <c r="L418" s="109"/>
      <c r="M418" s="45"/>
      <c r="N418" s="45">
        <f t="shared" si="185"/>
        <v>5693.79</v>
      </c>
    </row>
    <row r="419" spans="1:14" ht="117.75" customHeight="1">
      <c r="A419" s="624" t="s">
        <v>119</v>
      </c>
      <c r="B419" s="512" t="s">
        <v>66</v>
      </c>
      <c r="C419" s="482" t="s">
        <v>48</v>
      </c>
      <c r="D419" s="454">
        <v>0</v>
      </c>
      <c r="E419" s="454">
        <v>0</v>
      </c>
      <c r="F419" s="454">
        <f>F423+F426</f>
        <v>331864.24000000005</v>
      </c>
      <c r="G419" s="503">
        <f>G423+G426</f>
        <v>7455.25</v>
      </c>
      <c r="H419" s="579">
        <v>0</v>
      </c>
      <c r="I419" s="503">
        <v>0</v>
      </c>
      <c r="J419" s="503">
        <v>0</v>
      </c>
      <c r="K419" s="196">
        <v>0</v>
      </c>
      <c r="L419" s="109"/>
      <c r="M419" s="45"/>
      <c r="N419" s="45">
        <f t="shared" si="185"/>
        <v>339319.49000000005</v>
      </c>
    </row>
    <row r="420" spans="1:14" ht="15" hidden="1" customHeight="1">
      <c r="A420" s="625"/>
      <c r="B420" s="513"/>
      <c r="C420" s="483"/>
      <c r="D420" s="454"/>
      <c r="E420" s="454"/>
      <c r="F420" s="454"/>
      <c r="G420" s="503"/>
      <c r="H420" s="579"/>
      <c r="I420" s="503"/>
      <c r="J420" s="503"/>
      <c r="K420" s="196"/>
      <c r="L420" s="109"/>
      <c r="M420" s="45"/>
      <c r="N420" s="45">
        <f t="shared" si="185"/>
        <v>0</v>
      </c>
    </row>
    <row r="421" spans="1:14" ht="15" customHeight="1">
      <c r="A421" s="619"/>
      <c r="B421" s="147"/>
      <c r="C421" s="365" t="s">
        <v>151</v>
      </c>
      <c r="D421" s="356">
        <f>D419</f>
        <v>0</v>
      </c>
      <c r="E421" s="356">
        <f t="shared" ref="E421:K421" si="214">E419</f>
        <v>0</v>
      </c>
      <c r="F421" s="356">
        <f t="shared" si="214"/>
        <v>331864.24000000005</v>
      </c>
      <c r="G421" s="356">
        <f t="shared" si="214"/>
        <v>7455.25</v>
      </c>
      <c r="H421" s="552">
        <f t="shared" si="214"/>
        <v>0</v>
      </c>
      <c r="I421" s="356">
        <f t="shared" si="214"/>
        <v>0</v>
      </c>
      <c r="J421" s="356">
        <f t="shared" si="214"/>
        <v>0</v>
      </c>
      <c r="K421" s="356">
        <f t="shared" si="214"/>
        <v>0</v>
      </c>
      <c r="L421" s="109"/>
      <c r="M421" s="45"/>
      <c r="N421" s="45"/>
    </row>
    <row r="422" spans="1:14" ht="15.75" customHeight="1">
      <c r="A422" s="601"/>
      <c r="B422" s="16"/>
      <c r="C422" s="365" t="s">
        <v>152</v>
      </c>
      <c r="D422" s="238">
        <v>0</v>
      </c>
      <c r="E422" s="4">
        <v>0</v>
      </c>
      <c r="F422" s="2">
        <v>0</v>
      </c>
      <c r="G422" s="2">
        <v>0</v>
      </c>
      <c r="H422" s="551">
        <v>0</v>
      </c>
      <c r="I422" s="2">
        <v>0</v>
      </c>
      <c r="J422" s="36">
        <v>0</v>
      </c>
      <c r="K422" s="196">
        <v>0</v>
      </c>
      <c r="L422" s="109"/>
      <c r="M422" s="45"/>
      <c r="N422" s="45">
        <f t="shared" si="185"/>
        <v>0</v>
      </c>
    </row>
    <row r="423" spans="1:14" ht="13.5" customHeight="1">
      <c r="A423" s="601"/>
      <c r="B423" s="16"/>
      <c r="C423" s="188" t="s">
        <v>56</v>
      </c>
      <c r="D423" s="238">
        <v>0</v>
      </c>
      <c r="E423" s="4">
        <v>0</v>
      </c>
      <c r="F423" s="2">
        <f>F424</f>
        <v>315271.03000000003</v>
      </c>
      <c r="G423" s="2">
        <f>G424</f>
        <v>7082.49</v>
      </c>
      <c r="H423" s="551">
        <v>0</v>
      </c>
      <c r="I423" s="2">
        <v>0</v>
      </c>
      <c r="J423" s="36">
        <v>0</v>
      </c>
      <c r="K423" s="196">
        <v>0</v>
      </c>
      <c r="L423" s="109"/>
      <c r="M423" s="45"/>
      <c r="N423" s="45">
        <f t="shared" si="185"/>
        <v>322353.52</v>
      </c>
    </row>
    <row r="424" spans="1:14" ht="54" customHeight="1">
      <c r="A424" s="601"/>
      <c r="B424" s="16"/>
      <c r="C424" s="263" t="s">
        <v>149</v>
      </c>
      <c r="D424" s="238">
        <v>0</v>
      </c>
      <c r="E424" s="4">
        <v>0</v>
      </c>
      <c r="F424" s="2">
        <v>315271.03000000003</v>
      </c>
      <c r="G424" s="2">
        <v>7082.49</v>
      </c>
      <c r="H424" s="551">
        <v>0</v>
      </c>
      <c r="I424" s="2">
        <v>0</v>
      </c>
      <c r="J424" s="36">
        <v>0</v>
      </c>
      <c r="K424" s="196">
        <v>0</v>
      </c>
      <c r="L424" s="109"/>
      <c r="M424" s="45"/>
      <c r="N424" s="45">
        <f t="shared" si="185"/>
        <v>322353.52</v>
      </c>
    </row>
    <row r="425" spans="1:14" ht="15" customHeight="1">
      <c r="A425" s="601"/>
      <c r="B425" s="16"/>
      <c r="C425" s="365" t="s">
        <v>151</v>
      </c>
      <c r="D425" s="356">
        <f>D424</f>
        <v>0</v>
      </c>
      <c r="E425" s="356">
        <f t="shared" ref="E425:K425" si="215">E424</f>
        <v>0</v>
      </c>
      <c r="F425" s="356">
        <f t="shared" si="215"/>
        <v>315271.03000000003</v>
      </c>
      <c r="G425" s="356">
        <f t="shared" si="215"/>
        <v>7082.49</v>
      </c>
      <c r="H425" s="552">
        <f t="shared" si="215"/>
        <v>0</v>
      </c>
      <c r="I425" s="356">
        <f t="shared" si="215"/>
        <v>0</v>
      </c>
      <c r="J425" s="356">
        <f t="shared" si="215"/>
        <v>0</v>
      </c>
      <c r="K425" s="356">
        <f t="shared" si="215"/>
        <v>0</v>
      </c>
      <c r="L425" s="109"/>
      <c r="M425" s="45"/>
      <c r="N425" s="45"/>
    </row>
    <row r="426" spans="1:14" ht="23.25" customHeight="1">
      <c r="A426" s="601"/>
      <c r="B426" s="16"/>
      <c r="C426" s="188" t="s">
        <v>57</v>
      </c>
      <c r="D426" s="238">
        <v>0</v>
      </c>
      <c r="E426" s="4">
        <v>0</v>
      </c>
      <c r="F426" s="2">
        <f>F428</f>
        <v>16593.21</v>
      </c>
      <c r="G426" s="2">
        <f>G428</f>
        <v>372.76</v>
      </c>
      <c r="H426" s="551">
        <v>0</v>
      </c>
      <c r="I426" s="2">
        <v>0</v>
      </c>
      <c r="J426" s="36">
        <v>0</v>
      </c>
      <c r="K426" s="196">
        <v>0</v>
      </c>
      <c r="L426" s="109"/>
      <c r="M426" s="45"/>
      <c r="N426" s="45">
        <f t="shared" si="185"/>
        <v>16965.969999999998</v>
      </c>
    </row>
    <row r="427" spans="1:14" ht="18.75" customHeight="1">
      <c r="A427" s="601"/>
      <c r="B427" s="16"/>
      <c r="C427" s="365" t="s">
        <v>151</v>
      </c>
      <c r="D427" s="356">
        <f>D428</f>
        <v>0</v>
      </c>
      <c r="E427" s="356">
        <f t="shared" ref="E427:K427" si="216">E428</f>
        <v>0</v>
      </c>
      <c r="F427" s="356">
        <f t="shared" si="216"/>
        <v>16593.21</v>
      </c>
      <c r="G427" s="356">
        <f t="shared" si="216"/>
        <v>372.76</v>
      </c>
      <c r="H427" s="552">
        <f t="shared" si="216"/>
        <v>0</v>
      </c>
      <c r="I427" s="356">
        <f t="shared" si="216"/>
        <v>0</v>
      </c>
      <c r="J427" s="356">
        <f t="shared" si="216"/>
        <v>0</v>
      </c>
      <c r="K427" s="356">
        <f t="shared" si="216"/>
        <v>0</v>
      </c>
      <c r="L427" s="109"/>
      <c r="M427" s="45"/>
      <c r="N427" s="45"/>
    </row>
    <row r="428" spans="1:14" ht="57.75" customHeight="1">
      <c r="A428" s="602"/>
      <c r="B428" s="28"/>
      <c r="C428" s="263" t="s">
        <v>149</v>
      </c>
      <c r="D428" s="238">
        <v>0</v>
      </c>
      <c r="E428" s="4">
        <v>0</v>
      </c>
      <c r="F428" s="2">
        <v>16593.21</v>
      </c>
      <c r="G428" s="2">
        <v>372.76</v>
      </c>
      <c r="H428" s="551">
        <v>0</v>
      </c>
      <c r="I428" s="2">
        <v>0</v>
      </c>
      <c r="J428" s="36">
        <v>0</v>
      </c>
      <c r="K428" s="196">
        <v>0</v>
      </c>
      <c r="L428" s="109"/>
      <c r="M428" s="45"/>
      <c r="N428" s="45">
        <f t="shared" si="185"/>
        <v>16965.969999999998</v>
      </c>
    </row>
    <row r="429" spans="1:14" ht="149.25" customHeight="1">
      <c r="A429" s="618" t="s">
        <v>120</v>
      </c>
      <c r="B429" s="138" t="s">
        <v>67</v>
      </c>
      <c r="C429" s="205" t="s">
        <v>48</v>
      </c>
      <c r="D429" s="238">
        <v>0</v>
      </c>
      <c r="E429" s="139">
        <v>0</v>
      </c>
      <c r="F429" s="140">
        <f>F434</f>
        <v>8540.5400000000009</v>
      </c>
      <c r="G429" s="140">
        <f>G434</f>
        <v>229.58</v>
      </c>
      <c r="H429" s="551">
        <f>H434</f>
        <v>0</v>
      </c>
      <c r="I429" s="140">
        <v>0</v>
      </c>
      <c r="J429" s="140">
        <v>0</v>
      </c>
      <c r="K429" s="196">
        <v>0</v>
      </c>
      <c r="L429" s="109"/>
      <c r="M429" s="45"/>
      <c r="N429" s="45">
        <f t="shared" ref="N429:N557" si="217">E429+F429+G429+H429+J429+K429</f>
        <v>8770.1200000000008</v>
      </c>
    </row>
    <row r="430" spans="1:14" ht="18" customHeight="1">
      <c r="A430" s="619"/>
      <c r="B430" s="353"/>
      <c r="C430" s="350" t="s">
        <v>151</v>
      </c>
      <c r="D430" s="346">
        <f>D431</f>
        <v>0</v>
      </c>
      <c r="E430" s="346">
        <f t="shared" ref="E430" si="218">E431</f>
        <v>0</v>
      </c>
      <c r="F430" s="346">
        <f>F434</f>
        <v>8540.5400000000009</v>
      </c>
      <c r="G430" s="346">
        <f>G434</f>
        <v>229.58</v>
      </c>
      <c r="H430" s="552">
        <f t="shared" ref="H430" si="219">H431</f>
        <v>0</v>
      </c>
      <c r="I430" s="346">
        <f t="shared" ref="I430" si="220">I431</f>
        <v>0</v>
      </c>
      <c r="J430" s="346">
        <f t="shared" ref="J430" si="221">J431</f>
        <v>0</v>
      </c>
      <c r="K430" s="346">
        <f t="shared" ref="K430" si="222">K431</f>
        <v>0</v>
      </c>
      <c r="L430" s="109"/>
      <c r="M430" s="45"/>
      <c r="N430" s="45"/>
    </row>
    <row r="431" spans="1:14" ht="20.25" customHeight="1">
      <c r="A431" s="601"/>
      <c r="B431" s="16"/>
      <c r="C431" s="350" t="s">
        <v>152</v>
      </c>
      <c r="D431" s="238">
        <v>0</v>
      </c>
      <c r="E431" s="139">
        <v>0</v>
      </c>
      <c r="F431" s="140">
        <v>0</v>
      </c>
      <c r="G431" s="140">
        <v>0</v>
      </c>
      <c r="H431" s="551">
        <v>0</v>
      </c>
      <c r="I431" s="140">
        <v>0</v>
      </c>
      <c r="J431" s="140">
        <v>0</v>
      </c>
      <c r="K431" s="196">
        <v>0</v>
      </c>
      <c r="L431" s="109"/>
      <c r="M431" s="45"/>
      <c r="N431" s="45">
        <f t="shared" si="217"/>
        <v>0</v>
      </c>
    </row>
    <row r="432" spans="1:14" ht="23.25" customHeight="1">
      <c r="A432" s="601"/>
      <c r="B432" s="16"/>
      <c r="C432" s="188" t="s">
        <v>56</v>
      </c>
      <c r="D432" s="238">
        <v>0</v>
      </c>
      <c r="E432" s="139">
        <v>0</v>
      </c>
      <c r="F432" s="140">
        <v>0</v>
      </c>
      <c r="G432" s="140">
        <v>0</v>
      </c>
      <c r="H432" s="551">
        <v>0</v>
      </c>
      <c r="I432" s="140">
        <v>0</v>
      </c>
      <c r="J432" s="140">
        <v>0</v>
      </c>
      <c r="K432" s="196">
        <v>0</v>
      </c>
      <c r="L432" s="109"/>
      <c r="M432" s="45"/>
      <c r="N432" s="45">
        <f t="shared" si="217"/>
        <v>0</v>
      </c>
    </row>
    <row r="433" spans="1:14" ht="50.25" customHeight="1">
      <c r="A433" s="601"/>
      <c r="B433" s="16"/>
      <c r="C433" s="263" t="s">
        <v>149</v>
      </c>
      <c r="D433" s="238">
        <v>0</v>
      </c>
      <c r="E433" s="139">
        <v>0</v>
      </c>
      <c r="F433" s="140">
        <v>0</v>
      </c>
      <c r="G433" s="140">
        <v>0</v>
      </c>
      <c r="H433" s="551">
        <v>0</v>
      </c>
      <c r="I433" s="140">
        <v>0</v>
      </c>
      <c r="J433" s="140">
        <v>0</v>
      </c>
      <c r="K433" s="196">
        <v>0</v>
      </c>
      <c r="L433" s="109"/>
      <c r="M433" s="45"/>
      <c r="N433" s="45">
        <f t="shared" si="217"/>
        <v>0</v>
      </c>
    </row>
    <row r="434" spans="1:14" ht="27.75" customHeight="1">
      <c r="A434" s="601"/>
      <c r="B434" s="16"/>
      <c r="C434" s="188" t="s">
        <v>57</v>
      </c>
      <c r="D434" s="238">
        <v>0</v>
      </c>
      <c r="E434" s="139">
        <v>0</v>
      </c>
      <c r="F434" s="140">
        <f>F436</f>
        <v>8540.5400000000009</v>
      </c>
      <c r="G434" s="140">
        <f>G436</f>
        <v>229.58</v>
      </c>
      <c r="H434" s="551">
        <f>H436</f>
        <v>0</v>
      </c>
      <c r="I434" s="140">
        <v>0</v>
      </c>
      <c r="J434" s="140">
        <v>0</v>
      </c>
      <c r="K434" s="196">
        <v>0</v>
      </c>
      <c r="L434" s="109"/>
      <c r="M434" s="45"/>
      <c r="N434" s="45">
        <f t="shared" si="217"/>
        <v>8770.1200000000008</v>
      </c>
    </row>
    <row r="435" spans="1:14" ht="21" customHeight="1">
      <c r="A435" s="601"/>
      <c r="B435" s="16"/>
      <c r="C435" s="350" t="s">
        <v>151</v>
      </c>
      <c r="D435" s="346">
        <f>D436</f>
        <v>0</v>
      </c>
      <c r="E435" s="346">
        <f t="shared" ref="E435:K435" si="223">E436</f>
        <v>0</v>
      </c>
      <c r="F435" s="346">
        <f t="shared" si="223"/>
        <v>8540.5400000000009</v>
      </c>
      <c r="G435" s="346">
        <f t="shared" si="223"/>
        <v>229.58</v>
      </c>
      <c r="H435" s="552">
        <f t="shared" si="223"/>
        <v>0</v>
      </c>
      <c r="I435" s="346">
        <f t="shared" si="223"/>
        <v>0</v>
      </c>
      <c r="J435" s="346">
        <f t="shared" si="223"/>
        <v>0</v>
      </c>
      <c r="K435" s="346">
        <f t="shared" si="223"/>
        <v>0</v>
      </c>
      <c r="L435" s="109"/>
      <c r="M435" s="45"/>
      <c r="N435" s="45"/>
    </row>
    <row r="436" spans="1:14" ht="50.25" customHeight="1">
      <c r="A436" s="602"/>
      <c r="B436" s="28"/>
      <c r="C436" s="263" t="s">
        <v>149</v>
      </c>
      <c r="D436" s="238">
        <v>0</v>
      </c>
      <c r="E436" s="139">
        <v>0</v>
      </c>
      <c r="F436" s="140">
        <v>8540.5400000000009</v>
      </c>
      <c r="G436" s="140">
        <v>229.58</v>
      </c>
      <c r="H436" s="551">
        <v>0</v>
      </c>
      <c r="I436" s="140">
        <v>0</v>
      </c>
      <c r="J436" s="140">
        <v>0</v>
      </c>
      <c r="K436" s="224">
        <v>0</v>
      </c>
      <c r="L436" s="109"/>
      <c r="M436" s="45"/>
      <c r="N436" s="45">
        <f t="shared" si="217"/>
        <v>8770.1200000000008</v>
      </c>
    </row>
    <row r="437" spans="1:14" ht="50.25" customHeight="1">
      <c r="A437" s="618" t="s">
        <v>122</v>
      </c>
      <c r="B437" s="509" t="s">
        <v>94</v>
      </c>
      <c r="C437" s="482" t="s">
        <v>48</v>
      </c>
      <c r="D437" s="454">
        <v>0</v>
      </c>
      <c r="E437" s="454">
        <v>0</v>
      </c>
      <c r="F437" s="503">
        <f>F442+F444</f>
        <v>278.31</v>
      </c>
      <c r="G437" s="503">
        <f>G442+G444</f>
        <v>0</v>
      </c>
      <c r="H437" s="579">
        <v>0</v>
      </c>
      <c r="I437" s="503">
        <v>5800</v>
      </c>
      <c r="J437" s="456">
        <v>0</v>
      </c>
      <c r="K437" s="224"/>
      <c r="L437" s="109"/>
      <c r="M437" s="45"/>
      <c r="N437" s="45"/>
    </row>
    <row r="438" spans="1:14" ht="17.25" customHeight="1">
      <c r="A438" s="601"/>
      <c r="B438" s="510"/>
      <c r="C438" s="483"/>
      <c r="D438" s="454"/>
      <c r="E438" s="454"/>
      <c r="F438" s="503"/>
      <c r="G438" s="503"/>
      <c r="H438" s="579"/>
      <c r="I438" s="503"/>
      <c r="J438" s="456"/>
      <c r="K438" s="222">
        <v>0</v>
      </c>
      <c r="L438" s="109"/>
      <c r="M438" s="45"/>
      <c r="N438" s="45"/>
    </row>
    <row r="439" spans="1:14" ht="16.5" customHeight="1">
      <c r="A439" s="601"/>
      <c r="B439" s="442"/>
      <c r="C439" s="440" t="s">
        <v>151</v>
      </c>
      <c r="D439" s="439">
        <f>D437</f>
        <v>0</v>
      </c>
      <c r="E439" s="439">
        <f t="shared" ref="E439:K439" si="224">E437</f>
        <v>0</v>
      </c>
      <c r="F439" s="439">
        <f t="shared" si="224"/>
        <v>278.31</v>
      </c>
      <c r="G439" s="439">
        <f t="shared" si="224"/>
        <v>0</v>
      </c>
      <c r="H439" s="552">
        <f t="shared" si="224"/>
        <v>0</v>
      </c>
      <c r="I439" s="439">
        <f t="shared" si="224"/>
        <v>5800</v>
      </c>
      <c r="J439" s="439">
        <f t="shared" si="224"/>
        <v>0</v>
      </c>
      <c r="K439" s="439">
        <f t="shared" si="224"/>
        <v>0</v>
      </c>
      <c r="L439" s="109"/>
      <c r="M439" s="45"/>
      <c r="N439" s="45"/>
    </row>
    <row r="440" spans="1:14" ht="18.75" customHeight="1">
      <c r="A440" s="601"/>
      <c r="B440" s="442"/>
      <c r="C440" s="440" t="s">
        <v>152</v>
      </c>
      <c r="D440" s="439">
        <f t="shared" ref="D440:K440" si="225">D438</f>
        <v>0</v>
      </c>
      <c r="E440" s="439">
        <f t="shared" si="225"/>
        <v>0</v>
      </c>
      <c r="F440" s="439">
        <f t="shared" si="225"/>
        <v>0</v>
      </c>
      <c r="G440" s="439">
        <f t="shared" si="225"/>
        <v>0</v>
      </c>
      <c r="H440" s="552">
        <f t="shared" si="225"/>
        <v>0</v>
      </c>
      <c r="I440" s="439">
        <f t="shared" si="225"/>
        <v>0</v>
      </c>
      <c r="J440" s="439">
        <f t="shared" si="225"/>
        <v>0</v>
      </c>
      <c r="K440" s="439">
        <f t="shared" si="225"/>
        <v>0</v>
      </c>
      <c r="L440" s="109"/>
      <c r="M440" s="45"/>
      <c r="N440" s="45"/>
    </row>
    <row r="441" spans="1:14" ht="15.75" customHeight="1">
      <c r="A441" s="601"/>
      <c r="B441" s="16"/>
      <c r="C441" s="443" t="s">
        <v>9</v>
      </c>
      <c r="D441" s="439">
        <v>0</v>
      </c>
      <c r="E441" s="439">
        <v>0</v>
      </c>
      <c r="F441" s="441">
        <v>0</v>
      </c>
      <c r="G441" s="441">
        <v>0</v>
      </c>
      <c r="H441" s="551">
        <v>0</v>
      </c>
      <c r="I441" s="441">
        <v>0</v>
      </c>
      <c r="J441" s="441">
        <v>0</v>
      </c>
      <c r="K441" s="222">
        <v>0</v>
      </c>
      <c r="L441" s="109"/>
      <c r="M441" s="45"/>
      <c r="N441" s="45"/>
    </row>
    <row r="442" spans="1:14" ht="15" customHeight="1">
      <c r="A442" s="601"/>
      <c r="B442" s="16"/>
      <c r="C442" s="443" t="s">
        <v>56</v>
      </c>
      <c r="D442" s="439">
        <v>0</v>
      </c>
      <c r="E442" s="439">
        <v>0</v>
      </c>
      <c r="F442" s="441">
        <v>0</v>
      </c>
      <c r="G442" s="441">
        <v>0</v>
      </c>
      <c r="H442" s="551">
        <v>0</v>
      </c>
      <c r="I442" s="441">
        <v>0</v>
      </c>
      <c r="J442" s="441">
        <v>0</v>
      </c>
      <c r="K442" s="441">
        <v>0</v>
      </c>
      <c r="L442" s="109"/>
      <c r="M442" s="45"/>
      <c r="N442" s="45"/>
    </row>
    <row r="443" spans="1:14" ht="50.25" customHeight="1">
      <c r="A443" s="601"/>
      <c r="B443" s="16"/>
      <c r="C443" s="443" t="s">
        <v>149</v>
      </c>
      <c r="D443" s="439">
        <v>0</v>
      </c>
      <c r="E443" s="439">
        <v>0</v>
      </c>
      <c r="F443" s="441">
        <v>0</v>
      </c>
      <c r="G443" s="441">
        <v>0</v>
      </c>
      <c r="H443" s="551">
        <v>0</v>
      </c>
      <c r="I443" s="441">
        <v>0</v>
      </c>
      <c r="J443" s="441">
        <v>0</v>
      </c>
      <c r="K443" s="441">
        <v>0</v>
      </c>
      <c r="L443" s="109"/>
      <c r="M443" s="45"/>
      <c r="N443" s="45"/>
    </row>
    <row r="444" spans="1:14" ht="27" customHeight="1">
      <c r="A444" s="601"/>
      <c r="B444" s="16"/>
      <c r="C444" s="443" t="s">
        <v>57</v>
      </c>
      <c r="D444" s="439">
        <v>0</v>
      </c>
      <c r="E444" s="439">
        <v>0</v>
      </c>
      <c r="F444" s="441">
        <f>F446</f>
        <v>278.31</v>
      </c>
      <c r="G444" s="441">
        <f>G446</f>
        <v>0</v>
      </c>
      <c r="H444" s="551">
        <v>0</v>
      </c>
      <c r="I444" s="441">
        <v>5800</v>
      </c>
      <c r="J444" s="441">
        <v>0</v>
      </c>
      <c r="K444" s="441">
        <v>0</v>
      </c>
      <c r="L444" s="109"/>
      <c r="M444" s="45"/>
      <c r="N444" s="45"/>
    </row>
    <row r="445" spans="1:14" ht="25.5" customHeight="1">
      <c r="A445" s="601"/>
      <c r="B445" s="16"/>
      <c r="C445" s="440" t="s">
        <v>151</v>
      </c>
      <c r="D445" s="439">
        <f>D444</f>
        <v>0</v>
      </c>
      <c r="E445" s="439">
        <f t="shared" ref="E445:K445" si="226">E444</f>
        <v>0</v>
      </c>
      <c r="F445" s="439">
        <f t="shared" si="226"/>
        <v>278.31</v>
      </c>
      <c r="G445" s="439">
        <f t="shared" si="226"/>
        <v>0</v>
      </c>
      <c r="H445" s="552">
        <f t="shared" si="226"/>
        <v>0</v>
      </c>
      <c r="I445" s="439">
        <f t="shared" si="226"/>
        <v>5800</v>
      </c>
      <c r="J445" s="439">
        <f t="shared" si="226"/>
        <v>0</v>
      </c>
      <c r="K445" s="439">
        <f t="shared" si="226"/>
        <v>0</v>
      </c>
      <c r="L445" s="109"/>
      <c r="M445" s="45"/>
      <c r="N445" s="45"/>
    </row>
    <row r="446" spans="1:14" ht="50.25" customHeight="1">
      <c r="A446" s="602"/>
      <c r="B446" s="28"/>
      <c r="C446" s="443" t="s">
        <v>149</v>
      </c>
      <c r="D446" s="439">
        <v>0</v>
      </c>
      <c r="E446" s="439">
        <v>0</v>
      </c>
      <c r="F446" s="439">
        <v>278.31</v>
      </c>
      <c r="G446" s="441">
        <v>0</v>
      </c>
      <c r="H446" s="551">
        <v>0</v>
      </c>
      <c r="I446" s="441">
        <v>5800</v>
      </c>
      <c r="J446" s="441">
        <v>0</v>
      </c>
      <c r="K446" s="441">
        <v>0</v>
      </c>
      <c r="L446" s="109"/>
      <c r="M446" s="45"/>
      <c r="N446" s="45"/>
    </row>
    <row r="447" spans="1:14" ht="15" customHeight="1">
      <c r="A447" s="618" t="s">
        <v>180</v>
      </c>
      <c r="B447" s="536" t="s">
        <v>181</v>
      </c>
      <c r="C447" s="482" t="s">
        <v>48</v>
      </c>
      <c r="D447" s="454">
        <v>0</v>
      </c>
      <c r="E447" s="454">
        <v>0</v>
      </c>
      <c r="F447" s="503">
        <v>0</v>
      </c>
      <c r="G447" s="503">
        <f>G452+G454</f>
        <v>0</v>
      </c>
      <c r="H447" s="579">
        <v>37084.519999999997</v>
      </c>
      <c r="I447" s="503">
        <v>5800</v>
      </c>
      <c r="J447" s="456">
        <v>0</v>
      </c>
      <c r="K447" s="224"/>
      <c r="L447" s="109"/>
      <c r="M447" s="45"/>
      <c r="N447" s="45">
        <f t="shared" si="217"/>
        <v>37084.519999999997</v>
      </c>
    </row>
    <row r="448" spans="1:14" ht="130.5" customHeight="1">
      <c r="A448" s="601"/>
      <c r="B448" s="537"/>
      <c r="C448" s="483"/>
      <c r="D448" s="454"/>
      <c r="E448" s="454"/>
      <c r="F448" s="503"/>
      <c r="G448" s="503"/>
      <c r="H448" s="579"/>
      <c r="I448" s="503"/>
      <c r="J448" s="456"/>
      <c r="K448" s="222">
        <v>0</v>
      </c>
      <c r="L448" s="109"/>
      <c r="M448" s="45"/>
      <c r="N448" s="45">
        <f t="shared" si="217"/>
        <v>0</v>
      </c>
    </row>
    <row r="449" spans="1:14" ht="18" customHeight="1">
      <c r="A449" s="601"/>
      <c r="B449" s="537"/>
      <c r="C449" s="450" t="s">
        <v>151</v>
      </c>
      <c r="D449" s="346">
        <f>D447</f>
        <v>0</v>
      </c>
      <c r="E449" s="346">
        <f t="shared" ref="E449:K449" si="227">E447</f>
        <v>0</v>
      </c>
      <c r="F449" s="346">
        <v>0</v>
      </c>
      <c r="G449" s="346">
        <f t="shared" si="227"/>
        <v>0</v>
      </c>
      <c r="H449" s="552">
        <v>0</v>
      </c>
      <c r="I449" s="346">
        <f t="shared" si="227"/>
        <v>5800</v>
      </c>
      <c r="J449" s="346">
        <f t="shared" si="227"/>
        <v>0</v>
      </c>
      <c r="K449" s="346">
        <f t="shared" si="227"/>
        <v>0</v>
      </c>
      <c r="L449" s="109"/>
      <c r="M449" s="45"/>
      <c r="N449" s="45"/>
    </row>
    <row r="450" spans="1:14" ht="18" customHeight="1">
      <c r="A450" s="601"/>
      <c r="B450" s="537"/>
      <c r="C450" s="450" t="s">
        <v>152</v>
      </c>
      <c r="D450" s="346">
        <f t="shared" ref="D450:K450" si="228">D448</f>
        <v>0</v>
      </c>
      <c r="E450" s="346">
        <f t="shared" si="228"/>
        <v>0</v>
      </c>
      <c r="F450" s="346">
        <f t="shared" si="228"/>
        <v>0</v>
      </c>
      <c r="G450" s="346">
        <f t="shared" si="228"/>
        <v>0</v>
      </c>
      <c r="H450" s="552">
        <f>H447</f>
        <v>37084.519999999997</v>
      </c>
      <c r="I450" s="346">
        <f t="shared" si="228"/>
        <v>0</v>
      </c>
      <c r="J450" s="346">
        <f t="shared" si="228"/>
        <v>0</v>
      </c>
      <c r="K450" s="346">
        <f t="shared" si="228"/>
        <v>0</v>
      </c>
      <c r="L450" s="109"/>
      <c r="M450" s="45"/>
      <c r="N450" s="45"/>
    </row>
    <row r="451" spans="1:14" ht="12.75" customHeight="1">
      <c r="A451" s="601"/>
      <c r="B451" s="16"/>
      <c r="C451" s="448" t="s">
        <v>9</v>
      </c>
      <c r="D451" s="238">
        <v>0</v>
      </c>
      <c r="E451" s="139">
        <v>0</v>
      </c>
      <c r="F451" s="140">
        <v>0</v>
      </c>
      <c r="G451" s="140">
        <v>0</v>
      </c>
      <c r="H451" s="551">
        <v>0</v>
      </c>
      <c r="I451" s="140">
        <v>0</v>
      </c>
      <c r="J451" s="140">
        <v>0</v>
      </c>
      <c r="K451" s="222">
        <v>0</v>
      </c>
      <c r="L451" s="109"/>
      <c r="M451" s="45"/>
      <c r="N451" s="45">
        <f t="shared" si="217"/>
        <v>0</v>
      </c>
    </row>
    <row r="452" spans="1:14" ht="14.45" customHeight="1">
      <c r="A452" s="601"/>
      <c r="B452" s="16"/>
      <c r="C452" s="448" t="s">
        <v>56</v>
      </c>
      <c r="D452" s="238">
        <v>0</v>
      </c>
      <c r="E452" s="139">
        <v>0</v>
      </c>
      <c r="F452" s="140">
        <v>0</v>
      </c>
      <c r="G452" s="140">
        <v>0</v>
      </c>
      <c r="H452" s="551">
        <f>H453</f>
        <v>35230.29</v>
      </c>
      <c r="I452" s="140">
        <v>0</v>
      </c>
      <c r="J452" s="140">
        <v>0</v>
      </c>
      <c r="K452" s="196">
        <v>0</v>
      </c>
      <c r="L452" s="109"/>
      <c r="M452" s="45"/>
      <c r="N452" s="45">
        <f t="shared" si="217"/>
        <v>35230.29</v>
      </c>
    </row>
    <row r="453" spans="1:14" ht="45">
      <c r="A453" s="601"/>
      <c r="B453" s="16"/>
      <c r="C453" s="448" t="s">
        <v>149</v>
      </c>
      <c r="D453" s="238">
        <v>0</v>
      </c>
      <c r="E453" s="139">
        <v>0</v>
      </c>
      <c r="F453" s="140">
        <v>0</v>
      </c>
      <c r="G453" s="140">
        <v>0</v>
      </c>
      <c r="H453" s="551">
        <v>35230.29</v>
      </c>
      <c r="I453" s="140">
        <v>0</v>
      </c>
      <c r="J453" s="140">
        <v>0</v>
      </c>
      <c r="K453" s="196">
        <v>0</v>
      </c>
      <c r="L453" s="109"/>
      <c r="M453" s="45"/>
      <c r="N453" s="45">
        <f t="shared" si="217"/>
        <v>35230.29</v>
      </c>
    </row>
    <row r="454" spans="1:14" ht="22.5">
      <c r="A454" s="601"/>
      <c r="B454" s="16"/>
      <c r="C454" s="448" t="s">
        <v>57</v>
      </c>
      <c r="D454" s="238">
        <v>0</v>
      </c>
      <c r="E454" s="139">
        <v>0</v>
      </c>
      <c r="F454" s="140">
        <v>0</v>
      </c>
      <c r="G454" s="140">
        <f>G456</f>
        <v>0</v>
      </c>
      <c r="H454" s="551">
        <f>H456</f>
        <v>1854.23</v>
      </c>
      <c r="I454" s="140">
        <v>5800</v>
      </c>
      <c r="J454" s="140">
        <v>0</v>
      </c>
      <c r="K454" s="196">
        <v>0</v>
      </c>
      <c r="L454" s="109"/>
      <c r="M454" s="45"/>
      <c r="N454" s="45">
        <f t="shared" si="217"/>
        <v>1854.23</v>
      </c>
    </row>
    <row r="455" spans="1:14" ht="0.75" hidden="1" customHeight="1">
      <c r="A455" s="601"/>
      <c r="B455" s="16"/>
      <c r="C455" s="350" t="s">
        <v>151</v>
      </c>
      <c r="D455" s="346">
        <f>D454</f>
        <v>0</v>
      </c>
      <c r="E455" s="346">
        <f t="shared" ref="E455:K455" si="229">E454</f>
        <v>0</v>
      </c>
      <c r="F455" s="346">
        <v>0</v>
      </c>
      <c r="G455" s="346">
        <f t="shared" si="229"/>
        <v>0</v>
      </c>
      <c r="H455" s="552">
        <f t="shared" si="229"/>
        <v>1854.23</v>
      </c>
      <c r="I455" s="346">
        <f t="shared" si="229"/>
        <v>5800</v>
      </c>
      <c r="J455" s="346">
        <f t="shared" si="229"/>
        <v>0</v>
      </c>
      <c r="K455" s="346">
        <f t="shared" si="229"/>
        <v>0</v>
      </c>
      <c r="L455" s="109"/>
      <c r="M455" s="45"/>
      <c r="N455" s="45"/>
    </row>
    <row r="456" spans="1:14" ht="59.25" customHeight="1">
      <c r="A456" s="602"/>
      <c r="B456" s="28"/>
      <c r="C456" s="448" t="s">
        <v>149</v>
      </c>
      <c r="D456" s="238">
        <v>0</v>
      </c>
      <c r="E456" s="139">
        <v>0</v>
      </c>
      <c r="F456" s="139">
        <v>0</v>
      </c>
      <c r="G456" s="140">
        <v>0</v>
      </c>
      <c r="H456" s="551">
        <v>1854.23</v>
      </c>
      <c r="I456" s="140">
        <v>5800</v>
      </c>
      <c r="J456" s="140">
        <v>0</v>
      </c>
      <c r="K456" s="196">
        <v>0</v>
      </c>
      <c r="L456" s="109"/>
      <c r="M456" s="45"/>
      <c r="N456" s="45">
        <f t="shared" si="217"/>
        <v>1854.23</v>
      </c>
    </row>
    <row r="457" spans="1:14" ht="20.25" customHeight="1">
      <c r="A457" s="642" t="s">
        <v>182</v>
      </c>
      <c r="B457" s="538" t="s">
        <v>183</v>
      </c>
      <c r="C457" s="448" t="s">
        <v>48</v>
      </c>
      <c r="D457" s="444">
        <v>0</v>
      </c>
      <c r="E457" s="444">
        <v>0</v>
      </c>
      <c r="F457" s="444">
        <v>0</v>
      </c>
      <c r="G457" s="446">
        <v>0</v>
      </c>
      <c r="H457" s="551">
        <v>0</v>
      </c>
      <c r="I457" s="446"/>
      <c r="J457" s="446">
        <f>J459</f>
        <v>57211.869999999995</v>
      </c>
      <c r="K457" s="446">
        <v>0</v>
      </c>
      <c r="L457" s="109"/>
      <c r="M457" s="45"/>
      <c r="N457" s="45"/>
    </row>
    <row r="458" spans="1:14" ht="18.75" customHeight="1">
      <c r="A458" s="601"/>
      <c r="B458" s="539"/>
      <c r="C458" s="448" t="s">
        <v>151</v>
      </c>
      <c r="D458" s="444">
        <v>0</v>
      </c>
      <c r="E458" s="444">
        <v>0</v>
      </c>
      <c r="F458" s="444">
        <v>0</v>
      </c>
      <c r="G458" s="446">
        <v>0</v>
      </c>
      <c r="H458" s="551">
        <v>0</v>
      </c>
      <c r="I458" s="446"/>
      <c r="J458" s="446"/>
      <c r="K458" s="446">
        <v>0</v>
      </c>
      <c r="L458" s="109"/>
      <c r="M458" s="45"/>
      <c r="N458" s="45"/>
    </row>
    <row r="459" spans="1:14" ht="21.75" customHeight="1">
      <c r="A459" s="601"/>
      <c r="B459" s="539"/>
      <c r="C459" s="448" t="s">
        <v>152</v>
      </c>
      <c r="D459" s="444">
        <v>0</v>
      </c>
      <c r="E459" s="444">
        <v>0</v>
      </c>
      <c r="F459" s="444">
        <v>0</v>
      </c>
      <c r="G459" s="446">
        <v>0</v>
      </c>
      <c r="H459" s="551">
        <v>0</v>
      </c>
      <c r="I459" s="446"/>
      <c r="J459" s="446">
        <f>J461+J463</f>
        <v>57211.869999999995</v>
      </c>
      <c r="K459" s="446">
        <v>0</v>
      </c>
      <c r="L459" s="109"/>
      <c r="M459" s="45"/>
      <c r="N459" s="45"/>
    </row>
    <row r="460" spans="1:14" ht="18.75" customHeight="1">
      <c r="A460" s="601"/>
      <c r="B460" s="539"/>
      <c r="C460" s="448" t="s">
        <v>184</v>
      </c>
      <c r="D460" s="444">
        <v>0</v>
      </c>
      <c r="E460" s="444">
        <v>0</v>
      </c>
      <c r="F460" s="444">
        <v>0</v>
      </c>
      <c r="G460" s="446">
        <v>0</v>
      </c>
      <c r="H460" s="551">
        <v>0</v>
      </c>
      <c r="I460" s="446"/>
      <c r="J460" s="446"/>
      <c r="K460" s="446">
        <v>0</v>
      </c>
      <c r="L460" s="109"/>
      <c r="M460" s="45"/>
      <c r="N460" s="45"/>
    </row>
    <row r="461" spans="1:14" ht="26.25" customHeight="1">
      <c r="A461" s="601"/>
      <c r="B461" s="539"/>
      <c r="C461" s="448" t="s">
        <v>185</v>
      </c>
      <c r="D461" s="444">
        <v>0</v>
      </c>
      <c r="E461" s="444">
        <v>0</v>
      </c>
      <c r="F461" s="444">
        <v>0</v>
      </c>
      <c r="G461" s="446">
        <v>0</v>
      </c>
      <c r="H461" s="551">
        <v>0</v>
      </c>
      <c r="I461" s="446"/>
      <c r="J461" s="446">
        <v>54351.28</v>
      </c>
      <c r="K461" s="446">
        <v>0</v>
      </c>
      <c r="L461" s="109"/>
      <c r="M461" s="45"/>
      <c r="N461" s="45"/>
    </row>
    <row r="462" spans="1:14" ht="51" customHeight="1">
      <c r="A462" s="601"/>
      <c r="B462" s="539"/>
      <c r="C462" s="448" t="s">
        <v>149</v>
      </c>
      <c r="D462" s="444">
        <v>0</v>
      </c>
      <c r="E462" s="444">
        <v>0</v>
      </c>
      <c r="F462" s="444">
        <v>0</v>
      </c>
      <c r="G462" s="446">
        <v>0</v>
      </c>
      <c r="H462" s="551">
        <v>0</v>
      </c>
      <c r="I462" s="446"/>
      <c r="J462" s="446">
        <f>J461</f>
        <v>54351.28</v>
      </c>
      <c r="K462" s="446">
        <v>0</v>
      </c>
      <c r="L462" s="109"/>
      <c r="M462" s="45"/>
      <c r="N462" s="45"/>
    </row>
    <row r="463" spans="1:14" ht="24" customHeight="1">
      <c r="A463" s="601"/>
      <c r="B463" s="16"/>
      <c r="C463" s="448" t="s">
        <v>57</v>
      </c>
      <c r="D463" s="444">
        <v>0</v>
      </c>
      <c r="E463" s="444">
        <v>0</v>
      </c>
      <c r="F463" s="444">
        <v>0</v>
      </c>
      <c r="G463" s="446">
        <v>0</v>
      </c>
      <c r="H463" s="551">
        <v>0</v>
      </c>
      <c r="I463" s="446"/>
      <c r="J463" s="446">
        <f>J465</f>
        <v>2860.59</v>
      </c>
      <c r="K463" s="446">
        <v>0</v>
      </c>
      <c r="L463" s="109"/>
      <c r="M463" s="45"/>
      <c r="N463" s="45"/>
    </row>
    <row r="464" spans="1:14" ht="24" customHeight="1">
      <c r="A464" s="601"/>
      <c r="B464" s="16"/>
      <c r="C464" s="448" t="s">
        <v>151</v>
      </c>
      <c r="D464" s="444"/>
      <c r="E464" s="444"/>
      <c r="F464" s="444"/>
      <c r="G464" s="446"/>
      <c r="H464" s="551"/>
      <c r="I464" s="446"/>
      <c r="J464" s="446"/>
      <c r="K464" s="446"/>
      <c r="L464" s="109"/>
      <c r="M464" s="45"/>
      <c r="N464" s="45"/>
    </row>
    <row r="465" spans="1:25" ht="24" customHeight="1">
      <c r="A465" s="601"/>
      <c r="B465" s="16"/>
      <c r="C465" s="448" t="s">
        <v>152</v>
      </c>
      <c r="D465" s="444"/>
      <c r="E465" s="444"/>
      <c r="F465" s="444"/>
      <c r="G465" s="446"/>
      <c r="H465" s="551"/>
      <c r="I465" s="446"/>
      <c r="J465" s="446">
        <f>J466</f>
        <v>2860.59</v>
      </c>
      <c r="K465" s="446"/>
      <c r="L465" s="109"/>
      <c r="M465" s="45"/>
      <c r="N465" s="45"/>
    </row>
    <row r="466" spans="1:25" ht="50.25" customHeight="1">
      <c r="A466" s="601"/>
      <c r="B466" s="16"/>
      <c r="C466" s="448" t="s">
        <v>149</v>
      </c>
      <c r="D466" s="444">
        <v>0</v>
      </c>
      <c r="E466" s="444">
        <v>0</v>
      </c>
      <c r="F466" s="444">
        <v>0</v>
      </c>
      <c r="G466" s="446">
        <v>0</v>
      </c>
      <c r="H466" s="551">
        <v>0</v>
      </c>
      <c r="I466" s="446"/>
      <c r="J466" s="446">
        <v>2860.59</v>
      </c>
      <c r="K466" s="446">
        <v>0</v>
      </c>
      <c r="L466" s="109"/>
      <c r="M466" s="45"/>
      <c r="N466" s="45"/>
    </row>
    <row r="467" spans="1:25" ht="48" customHeight="1">
      <c r="A467" s="643" t="s">
        <v>68</v>
      </c>
      <c r="B467" s="146" t="s">
        <v>69</v>
      </c>
      <c r="C467" s="188" t="s">
        <v>48</v>
      </c>
      <c r="D467" s="252">
        <f>D472</f>
        <v>2718.3199999999997</v>
      </c>
      <c r="E467" s="78">
        <f>E472</f>
        <v>2986.1300000000006</v>
      </c>
      <c r="F467" s="78">
        <f>F472</f>
        <v>3888.91</v>
      </c>
      <c r="G467" s="78">
        <f>G472</f>
        <v>13373.83</v>
      </c>
      <c r="H467" s="584">
        <f t="shared" ref="H467:J467" si="230">H472</f>
        <v>13527.119999999999</v>
      </c>
      <c r="I467" s="156">
        <f t="shared" si="230"/>
        <v>13341.01</v>
      </c>
      <c r="J467" s="156">
        <f t="shared" si="230"/>
        <v>21787.190000000002</v>
      </c>
      <c r="K467" s="203">
        <f>K472</f>
        <v>23074.670000000002</v>
      </c>
      <c r="L467" s="118" t="e">
        <f>#REF!+E467+F467+G467+H467+J467</f>
        <v>#REF!</v>
      </c>
      <c r="M467" s="45"/>
      <c r="N467" s="256">
        <f>D467+E467+F467+G467+H467+J467+K467</f>
        <v>81356.17</v>
      </c>
      <c r="X467" s="45">
        <f>D467+E467+F467+G467+H467+J467+K467</f>
        <v>81356.17</v>
      </c>
      <c r="Y467" s="45"/>
    </row>
    <row r="468" spans="1:25" ht="18.75" customHeight="1">
      <c r="A468" s="601"/>
      <c r="B468" s="316"/>
      <c r="C468" s="297" t="s">
        <v>151</v>
      </c>
      <c r="D468" s="295">
        <f>D467</f>
        <v>2718.3199999999997</v>
      </c>
      <c r="E468" s="295">
        <f t="shared" ref="E468:G468" si="231">E467</f>
        <v>2986.1300000000006</v>
      </c>
      <c r="F468" s="295">
        <f t="shared" si="231"/>
        <v>3888.91</v>
      </c>
      <c r="G468" s="295">
        <f t="shared" si="231"/>
        <v>13373.83</v>
      </c>
      <c r="H468" s="550">
        <v>0</v>
      </c>
      <c r="I468" s="141"/>
      <c r="J468" s="141">
        <v>0</v>
      </c>
      <c r="K468" s="141">
        <v>0</v>
      </c>
      <c r="L468" s="118"/>
      <c r="M468" s="45"/>
      <c r="N468" s="256">
        <f t="shared" ref="N468:N469" si="232">E468+F468+G468+H468+J468+K468+D468</f>
        <v>22967.190000000002</v>
      </c>
    </row>
    <row r="469" spans="1:25" ht="15.75" customHeight="1">
      <c r="A469" s="601"/>
      <c r="B469" s="316"/>
      <c r="C469" s="297" t="s">
        <v>152</v>
      </c>
      <c r="D469" s="288">
        <v>0</v>
      </c>
      <c r="E469" s="288">
        <v>0</v>
      </c>
      <c r="F469" s="288">
        <v>0</v>
      </c>
      <c r="G469" s="288">
        <v>0</v>
      </c>
      <c r="H469" s="451">
        <f>H467</f>
        <v>13527.119999999999</v>
      </c>
      <c r="I469" s="295"/>
      <c r="J469" s="295">
        <f t="shared" ref="J469:K469" si="233">J467</f>
        <v>21787.190000000002</v>
      </c>
      <c r="K469" s="295">
        <f t="shared" si="233"/>
        <v>23074.670000000002</v>
      </c>
      <c r="L469" s="118"/>
      <c r="M469" s="45"/>
      <c r="N469" s="256">
        <f t="shared" si="232"/>
        <v>58388.979999999996</v>
      </c>
      <c r="X469" s="45">
        <f>H469+J469+K469</f>
        <v>58388.979999999996</v>
      </c>
    </row>
    <row r="470" spans="1:25" ht="18" customHeight="1">
      <c r="A470" s="623"/>
      <c r="B470" s="19"/>
      <c r="C470" s="188" t="s">
        <v>9</v>
      </c>
      <c r="D470" s="238">
        <v>0</v>
      </c>
      <c r="E470" s="4">
        <v>0</v>
      </c>
      <c r="F470" s="4">
        <v>0</v>
      </c>
      <c r="G470" s="4">
        <v>0</v>
      </c>
      <c r="H470" s="552">
        <v>0</v>
      </c>
      <c r="I470" s="4">
        <v>0</v>
      </c>
      <c r="J470" s="35">
        <v>0</v>
      </c>
      <c r="K470" s="185">
        <v>0</v>
      </c>
      <c r="L470" s="110"/>
      <c r="M470" s="45"/>
      <c r="N470" s="45">
        <f t="shared" si="217"/>
        <v>0</v>
      </c>
    </row>
    <row r="471" spans="1:25" ht="15.75" customHeight="1">
      <c r="A471" s="623"/>
      <c r="B471" s="19"/>
      <c r="C471" s="188" t="s">
        <v>56</v>
      </c>
      <c r="D471" s="238">
        <v>0</v>
      </c>
      <c r="E471" s="4">
        <v>0</v>
      </c>
      <c r="F471" s="4">
        <v>0</v>
      </c>
      <c r="G471" s="4">
        <v>0</v>
      </c>
      <c r="H471" s="552">
        <v>0</v>
      </c>
      <c r="I471" s="4">
        <v>0</v>
      </c>
      <c r="J471" s="35">
        <v>0</v>
      </c>
      <c r="K471" s="185">
        <v>0</v>
      </c>
      <c r="L471" s="110"/>
      <c r="M471" s="45"/>
      <c r="N471" s="45">
        <f t="shared" si="217"/>
        <v>0</v>
      </c>
    </row>
    <row r="472" spans="1:25" ht="27" customHeight="1">
      <c r="A472" s="623"/>
      <c r="B472" s="19"/>
      <c r="C472" s="188" t="s">
        <v>57</v>
      </c>
      <c r="D472" s="247">
        <f>D475</f>
        <v>2718.3199999999997</v>
      </c>
      <c r="E472" s="77">
        <f>E475</f>
        <v>2986.1300000000006</v>
      </c>
      <c r="F472" s="75">
        <f>F475+F478</f>
        <v>3888.91</v>
      </c>
      <c r="G472" s="96">
        <f t="shared" ref="G472:J472" si="234">G475+G478</f>
        <v>13373.83</v>
      </c>
      <c r="H472" s="451">
        <f t="shared" si="234"/>
        <v>13527.119999999999</v>
      </c>
      <c r="I472" s="75">
        <f t="shared" ref="I472" si="235">I475</f>
        <v>13341.01</v>
      </c>
      <c r="J472" s="136">
        <f t="shared" si="234"/>
        <v>21787.190000000002</v>
      </c>
      <c r="K472" s="211">
        <f t="shared" ref="K472" si="236">K475+K478</f>
        <v>23074.670000000002</v>
      </c>
      <c r="L472" s="107"/>
      <c r="M472" s="45"/>
      <c r="N472" s="45">
        <f t="shared" si="217"/>
        <v>78637.850000000006</v>
      </c>
    </row>
    <row r="473" spans="1:25" ht="19.5" customHeight="1">
      <c r="A473" s="623"/>
      <c r="B473" s="296"/>
      <c r="C473" s="297" t="s">
        <v>151</v>
      </c>
      <c r="D473" s="295">
        <f>D472</f>
        <v>2718.3199999999997</v>
      </c>
      <c r="E473" s="295">
        <f t="shared" ref="E473:G473" si="237">E472</f>
        <v>2986.1300000000006</v>
      </c>
      <c r="F473" s="295">
        <f t="shared" si="237"/>
        <v>3888.91</v>
      </c>
      <c r="G473" s="295">
        <f t="shared" si="237"/>
        <v>13373.83</v>
      </c>
      <c r="H473" s="552">
        <v>0</v>
      </c>
      <c r="I473" s="288">
        <v>0</v>
      </c>
      <c r="J473" s="288">
        <v>0</v>
      </c>
      <c r="K473" s="288">
        <v>0</v>
      </c>
      <c r="L473" s="107"/>
      <c r="M473" s="45"/>
      <c r="N473" s="45"/>
    </row>
    <row r="474" spans="1:25" ht="14.25" customHeight="1">
      <c r="A474" s="623"/>
      <c r="B474" s="296"/>
      <c r="C474" s="297" t="s">
        <v>152</v>
      </c>
      <c r="D474" s="288">
        <v>0</v>
      </c>
      <c r="E474" s="288">
        <v>0</v>
      </c>
      <c r="F474" s="288">
        <v>0</v>
      </c>
      <c r="G474" s="288">
        <v>0</v>
      </c>
      <c r="H474" s="451">
        <f>H472</f>
        <v>13527.119999999999</v>
      </c>
      <c r="I474" s="295"/>
      <c r="J474" s="295">
        <f t="shared" ref="J474:K474" si="238">J472</f>
        <v>21787.190000000002</v>
      </c>
      <c r="K474" s="295">
        <f t="shared" si="238"/>
        <v>23074.670000000002</v>
      </c>
      <c r="L474" s="107"/>
      <c r="M474" s="45"/>
      <c r="N474" s="45"/>
    </row>
    <row r="475" spans="1:25" ht="60" customHeight="1">
      <c r="A475" s="623"/>
      <c r="B475" s="19"/>
      <c r="C475" s="263" t="s">
        <v>149</v>
      </c>
      <c r="D475" s="247">
        <f>D491</f>
        <v>2718.3199999999997</v>
      </c>
      <c r="E475" s="77">
        <f>E491</f>
        <v>2986.1300000000006</v>
      </c>
      <c r="F475" s="75">
        <f>F494</f>
        <v>2688.91</v>
      </c>
      <c r="G475" s="75">
        <f>G494</f>
        <v>12826.38</v>
      </c>
      <c r="H475" s="451">
        <f t="shared" ref="H475:J475" si="239">H494</f>
        <v>12967.97</v>
      </c>
      <c r="I475" s="132">
        <f t="shared" si="239"/>
        <v>13341.01</v>
      </c>
      <c r="J475" s="132">
        <f t="shared" si="239"/>
        <v>21228.04</v>
      </c>
      <c r="K475" s="211">
        <f t="shared" ref="K475" si="240">K494</f>
        <v>22515.52</v>
      </c>
      <c r="L475" s="109"/>
      <c r="M475" s="45"/>
      <c r="N475" s="45">
        <f t="shared" si="217"/>
        <v>75212.95</v>
      </c>
      <c r="Q475" s="45">
        <f>H467+H45+H200</f>
        <v>675453.53</v>
      </c>
    </row>
    <row r="476" spans="1:25" ht="18.75" customHeight="1">
      <c r="A476" s="623"/>
      <c r="B476" s="296"/>
      <c r="C476" s="297" t="s">
        <v>151</v>
      </c>
      <c r="D476" s="295">
        <f>D475</f>
        <v>2718.3199999999997</v>
      </c>
      <c r="E476" s="295">
        <f t="shared" ref="E476:G476" si="241">E475</f>
        <v>2986.1300000000006</v>
      </c>
      <c r="F476" s="295">
        <f t="shared" si="241"/>
        <v>2688.91</v>
      </c>
      <c r="G476" s="295">
        <f t="shared" si="241"/>
        <v>12826.38</v>
      </c>
      <c r="H476" s="552">
        <v>0</v>
      </c>
      <c r="I476" s="288">
        <v>0</v>
      </c>
      <c r="J476" s="288">
        <v>0</v>
      </c>
      <c r="K476" s="288">
        <v>0</v>
      </c>
      <c r="L476" s="109"/>
      <c r="M476" s="45"/>
      <c r="N476" s="45"/>
    </row>
    <row r="477" spans="1:25" ht="16.5" customHeight="1">
      <c r="A477" s="623"/>
      <c r="B477" s="296"/>
      <c r="C477" s="297" t="s">
        <v>152</v>
      </c>
      <c r="D477" s="288">
        <v>0</v>
      </c>
      <c r="E477" s="288">
        <v>0</v>
      </c>
      <c r="F477" s="288">
        <v>0</v>
      </c>
      <c r="G477" s="288">
        <v>0</v>
      </c>
      <c r="H477" s="451">
        <f>H475</f>
        <v>12967.97</v>
      </c>
      <c r="I477" s="295"/>
      <c r="J477" s="295">
        <f t="shared" ref="J477:K477" si="242">J475</f>
        <v>21228.04</v>
      </c>
      <c r="K477" s="295">
        <f t="shared" si="242"/>
        <v>22515.52</v>
      </c>
      <c r="L477" s="109"/>
      <c r="M477" s="45"/>
      <c r="N477" s="45"/>
    </row>
    <row r="478" spans="1:25" ht="63" customHeight="1">
      <c r="A478" s="623"/>
      <c r="B478" s="97"/>
      <c r="C478" s="263" t="s">
        <v>150</v>
      </c>
      <c r="D478" s="141">
        <v>0</v>
      </c>
      <c r="E478" s="141">
        <v>0</v>
      </c>
      <c r="F478" s="96">
        <f>F581</f>
        <v>1200</v>
      </c>
      <c r="G478" s="96">
        <f t="shared" ref="G478:K478" si="243">G581</f>
        <v>547.45000000000005</v>
      </c>
      <c r="H478" s="451">
        <f t="shared" si="243"/>
        <v>559.15</v>
      </c>
      <c r="I478" s="96">
        <f t="shared" si="243"/>
        <v>0</v>
      </c>
      <c r="J478" s="136">
        <f t="shared" si="243"/>
        <v>559.15</v>
      </c>
      <c r="K478" s="211">
        <f t="shared" si="243"/>
        <v>559.15</v>
      </c>
      <c r="L478" s="107"/>
      <c r="M478" s="45"/>
      <c r="N478" s="45">
        <f t="shared" si="217"/>
        <v>3424.9</v>
      </c>
    </row>
    <row r="479" spans="1:25" ht="18.75" customHeight="1">
      <c r="A479" s="623"/>
      <c r="B479" s="296"/>
      <c r="C479" s="297" t="s">
        <v>151</v>
      </c>
      <c r="D479" s="141">
        <f>D478</f>
        <v>0</v>
      </c>
      <c r="E479" s="141">
        <f t="shared" ref="E479:G479" si="244">E478</f>
        <v>0</v>
      </c>
      <c r="F479" s="295">
        <f t="shared" si="244"/>
        <v>1200</v>
      </c>
      <c r="G479" s="295">
        <f t="shared" si="244"/>
        <v>547.45000000000005</v>
      </c>
      <c r="H479" s="552">
        <v>0</v>
      </c>
      <c r="I479" s="288">
        <v>0</v>
      </c>
      <c r="J479" s="288">
        <v>0</v>
      </c>
      <c r="K479" s="288">
        <v>0</v>
      </c>
      <c r="L479" s="107"/>
      <c r="M479" s="45"/>
      <c r="N479" s="45"/>
    </row>
    <row r="480" spans="1:25" ht="17.25" customHeight="1">
      <c r="A480" s="623"/>
      <c r="B480" s="296"/>
      <c r="C480" s="297" t="s">
        <v>152</v>
      </c>
      <c r="D480" s="288">
        <v>0</v>
      </c>
      <c r="E480" s="288">
        <v>0</v>
      </c>
      <c r="F480" s="288">
        <v>0</v>
      </c>
      <c r="G480" s="288">
        <v>0</v>
      </c>
      <c r="H480" s="451">
        <f>H478</f>
        <v>559.15</v>
      </c>
      <c r="I480" s="295"/>
      <c r="J480" s="295">
        <f t="shared" ref="J480:K480" si="245">J478</f>
        <v>559.15</v>
      </c>
      <c r="K480" s="295">
        <f t="shared" si="245"/>
        <v>559.15</v>
      </c>
      <c r="L480" s="107"/>
      <c r="M480" s="45"/>
      <c r="N480" s="45"/>
    </row>
    <row r="481" spans="1:14" ht="12.95" customHeight="1">
      <c r="A481" s="601"/>
      <c r="B481" s="13"/>
      <c r="C481" s="188" t="s">
        <v>14</v>
      </c>
      <c r="D481" s="238">
        <v>0</v>
      </c>
      <c r="E481" s="4">
        <v>0</v>
      </c>
      <c r="F481" s="4">
        <v>0</v>
      </c>
      <c r="G481" s="4">
        <v>0</v>
      </c>
      <c r="H481" s="552">
        <v>0</v>
      </c>
      <c r="I481" s="4">
        <v>0</v>
      </c>
      <c r="J481" s="35">
        <v>0</v>
      </c>
      <c r="K481" s="310">
        <v>0</v>
      </c>
      <c r="L481" s="110"/>
      <c r="M481" s="45"/>
      <c r="N481" s="45">
        <f t="shared" si="217"/>
        <v>0</v>
      </c>
    </row>
    <row r="482" spans="1:14" ht="26.25" customHeight="1">
      <c r="A482" s="601"/>
      <c r="B482" s="13"/>
      <c r="C482" s="188" t="s">
        <v>15</v>
      </c>
      <c r="D482" s="238">
        <v>0</v>
      </c>
      <c r="E482" s="4">
        <v>0</v>
      </c>
      <c r="F482" s="4">
        <v>0</v>
      </c>
      <c r="G482" s="4">
        <v>0</v>
      </c>
      <c r="H482" s="552">
        <v>0</v>
      </c>
      <c r="I482" s="4">
        <v>0</v>
      </c>
      <c r="J482" s="35">
        <v>0</v>
      </c>
      <c r="K482" s="310">
        <v>0</v>
      </c>
      <c r="L482" s="110"/>
      <c r="M482" s="45"/>
      <c r="N482" s="45">
        <f t="shared" si="217"/>
        <v>0</v>
      </c>
    </row>
    <row r="483" spans="1:14" ht="19.5" customHeight="1">
      <c r="A483" s="601"/>
      <c r="B483" s="13"/>
      <c r="C483" s="188" t="s">
        <v>16</v>
      </c>
      <c r="D483" s="238">
        <v>0</v>
      </c>
      <c r="E483" s="4">
        <v>0</v>
      </c>
      <c r="F483" s="4">
        <v>0</v>
      </c>
      <c r="G483" s="4">
        <v>0</v>
      </c>
      <c r="H483" s="552">
        <v>0</v>
      </c>
      <c r="I483" s="4">
        <v>0</v>
      </c>
      <c r="J483" s="35">
        <v>0</v>
      </c>
      <c r="K483" s="310">
        <v>0</v>
      </c>
      <c r="L483" s="110"/>
      <c r="M483" s="45"/>
      <c r="N483" s="45">
        <f t="shared" si="217"/>
        <v>0</v>
      </c>
    </row>
    <row r="484" spans="1:14" ht="15.75">
      <c r="A484" s="602"/>
      <c r="B484" s="14"/>
      <c r="C484" s="188" t="s">
        <v>17</v>
      </c>
      <c r="D484" s="238">
        <v>0</v>
      </c>
      <c r="E484" s="4">
        <v>0</v>
      </c>
      <c r="F484" s="4">
        <v>0</v>
      </c>
      <c r="G484" s="4">
        <v>0</v>
      </c>
      <c r="H484" s="552">
        <v>0</v>
      </c>
      <c r="I484" s="4">
        <v>0</v>
      </c>
      <c r="J484" s="35">
        <v>0</v>
      </c>
      <c r="K484" s="310">
        <v>0</v>
      </c>
      <c r="L484" s="110"/>
      <c r="M484" s="45"/>
      <c r="N484" s="45">
        <f t="shared" si="217"/>
        <v>0</v>
      </c>
    </row>
    <row r="485" spans="1:14">
      <c r="A485" s="644" t="s">
        <v>82</v>
      </c>
      <c r="B485" s="29" t="s">
        <v>70</v>
      </c>
      <c r="C485" s="507" t="s">
        <v>48</v>
      </c>
      <c r="D485" s="517">
        <f>D491</f>
        <v>2718.3199999999997</v>
      </c>
      <c r="E485" s="517">
        <f>E491</f>
        <v>2986.1300000000006</v>
      </c>
      <c r="F485" s="519">
        <f>F491</f>
        <v>2688.91</v>
      </c>
      <c r="G485" s="521">
        <f t="shared" ref="G485" si="246">G491</f>
        <v>12826.38</v>
      </c>
      <c r="H485" s="585">
        <f t="shared" ref="H485:J485" si="247">H491</f>
        <v>12967.97</v>
      </c>
      <c r="I485" s="519">
        <f t="shared" si="247"/>
        <v>4800.58</v>
      </c>
      <c r="J485" s="523">
        <f t="shared" si="247"/>
        <v>21228.04</v>
      </c>
      <c r="K485" s="210"/>
      <c r="L485" s="119"/>
      <c r="M485" s="45"/>
      <c r="N485" s="45"/>
    </row>
    <row r="486" spans="1:14" ht="75" customHeight="1">
      <c r="A486" s="645"/>
      <c r="B486" s="83" t="s">
        <v>71</v>
      </c>
      <c r="C486" s="507"/>
      <c r="D486" s="518"/>
      <c r="E486" s="518"/>
      <c r="F486" s="520"/>
      <c r="G486" s="522"/>
      <c r="H486" s="586"/>
      <c r="I486" s="520"/>
      <c r="J486" s="524"/>
      <c r="K486" s="228">
        <f>K491</f>
        <v>22515.52</v>
      </c>
      <c r="L486" s="119"/>
      <c r="M486" s="45"/>
      <c r="N486" s="45">
        <f>E486+F486+G486+H486+J486+K486+D485</f>
        <v>25233.84</v>
      </c>
    </row>
    <row r="487" spans="1:14" ht="20.25" customHeight="1">
      <c r="A487" s="646"/>
      <c r="B487" s="83"/>
      <c r="C487" s="297" t="s">
        <v>151</v>
      </c>
      <c r="D487" s="314">
        <f>D485</f>
        <v>2718.3199999999997</v>
      </c>
      <c r="E487" s="314">
        <f t="shared" ref="E487:G487" si="248">E485</f>
        <v>2986.1300000000006</v>
      </c>
      <c r="F487" s="314">
        <f t="shared" si="248"/>
        <v>2688.91</v>
      </c>
      <c r="G487" s="314">
        <f t="shared" si="248"/>
        <v>12826.38</v>
      </c>
      <c r="H487" s="552">
        <v>0</v>
      </c>
      <c r="I487" s="310">
        <v>0</v>
      </c>
      <c r="J487" s="310">
        <v>0</v>
      </c>
      <c r="K487" s="310">
        <v>0</v>
      </c>
      <c r="L487" s="119"/>
      <c r="M487" s="45"/>
      <c r="N487" s="45"/>
    </row>
    <row r="488" spans="1:14" ht="16.5" customHeight="1">
      <c r="A488" s="646"/>
      <c r="B488" s="83"/>
      <c r="C488" s="297" t="s">
        <v>152</v>
      </c>
      <c r="D488" s="310">
        <v>0</v>
      </c>
      <c r="E488" s="310">
        <v>0</v>
      </c>
      <c r="F488" s="310">
        <v>0</v>
      </c>
      <c r="G488" s="310">
        <v>0</v>
      </c>
      <c r="H488" s="587">
        <f>H485</f>
        <v>12967.97</v>
      </c>
      <c r="I488" s="294"/>
      <c r="J488" s="320">
        <f t="shared" ref="J488" si="249">J485</f>
        <v>21228.04</v>
      </c>
      <c r="K488" s="320">
        <f>K494</f>
        <v>22515.52</v>
      </c>
      <c r="L488" s="119"/>
      <c r="M488" s="45"/>
      <c r="N488" s="45"/>
    </row>
    <row r="489" spans="1:14" ht="15" customHeight="1">
      <c r="A489" s="601"/>
      <c r="B489" s="21"/>
      <c r="C489" s="188" t="s">
        <v>9</v>
      </c>
      <c r="D489" s="238">
        <v>0</v>
      </c>
      <c r="E489" s="4">
        <v>0</v>
      </c>
      <c r="F489" s="4">
        <v>0</v>
      </c>
      <c r="G489" s="2">
        <v>0</v>
      </c>
      <c r="H489" s="552">
        <v>0</v>
      </c>
      <c r="I489" s="2">
        <v>0</v>
      </c>
      <c r="J489" s="4">
        <v>0</v>
      </c>
      <c r="K489" s="214">
        <v>0</v>
      </c>
      <c r="L489" s="110"/>
      <c r="M489" s="45"/>
      <c r="N489" s="45">
        <f t="shared" si="217"/>
        <v>0</v>
      </c>
    </row>
    <row r="490" spans="1:14" ht="16.5" customHeight="1">
      <c r="A490" s="601"/>
      <c r="B490" s="21"/>
      <c r="C490" s="188" t="s">
        <v>56</v>
      </c>
      <c r="D490" s="238">
        <v>0</v>
      </c>
      <c r="E490" s="4">
        <v>0</v>
      </c>
      <c r="F490" s="4">
        <v>0</v>
      </c>
      <c r="G490" s="1">
        <v>0</v>
      </c>
      <c r="H490" s="552">
        <v>0</v>
      </c>
      <c r="I490" s="1">
        <v>0</v>
      </c>
      <c r="J490" s="4">
        <v>0</v>
      </c>
      <c r="K490" s="185">
        <v>0</v>
      </c>
      <c r="L490" s="110"/>
      <c r="M490" s="45"/>
      <c r="N490" s="45">
        <f t="shared" si="217"/>
        <v>0</v>
      </c>
    </row>
    <row r="491" spans="1:14" ht="29.25" customHeight="1">
      <c r="A491" s="601"/>
      <c r="B491" s="21"/>
      <c r="C491" s="188" t="s">
        <v>39</v>
      </c>
      <c r="D491" s="247">
        <f>D494</f>
        <v>2718.3199999999997</v>
      </c>
      <c r="E491" s="77">
        <f>E494</f>
        <v>2986.1300000000006</v>
      </c>
      <c r="F491" s="72">
        <f>F494</f>
        <v>2688.91</v>
      </c>
      <c r="G491" s="72">
        <f>G494</f>
        <v>12826.38</v>
      </c>
      <c r="H491" s="451">
        <f t="shared" ref="H491" si="250">H494</f>
        <v>12967.97</v>
      </c>
      <c r="I491" s="2">
        <v>4800.58</v>
      </c>
      <c r="J491" s="3">
        <f>J494</f>
        <v>21228.04</v>
      </c>
      <c r="K491" s="211">
        <f>K494</f>
        <v>22515.52</v>
      </c>
      <c r="L491" s="109"/>
      <c r="M491" s="45"/>
      <c r="N491" s="45">
        <f t="shared" si="217"/>
        <v>75212.95</v>
      </c>
    </row>
    <row r="492" spans="1:14" ht="15.75" customHeight="1">
      <c r="A492" s="601"/>
      <c r="B492" s="21"/>
      <c r="C492" s="297" t="s">
        <v>151</v>
      </c>
      <c r="D492" s="295">
        <f>D491</f>
        <v>2718.3199999999997</v>
      </c>
      <c r="E492" s="314">
        <f t="shared" ref="E492:G492" si="251">E491</f>
        <v>2986.1300000000006</v>
      </c>
      <c r="F492" s="314">
        <f t="shared" si="251"/>
        <v>2688.91</v>
      </c>
      <c r="G492" s="314">
        <f t="shared" si="251"/>
        <v>12826.38</v>
      </c>
      <c r="H492" s="552">
        <v>0</v>
      </c>
      <c r="I492" s="310">
        <v>0</v>
      </c>
      <c r="J492" s="310">
        <v>0</v>
      </c>
      <c r="K492" s="310">
        <v>0</v>
      </c>
      <c r="L492" s="109"/>
      <c r="M492" s="45"/>
      <c r="N492" s="45"/>
    </row>
    <row r="493" spans="1:14" ht="15" customHeight="1">
      <c r="A493" s="601"/>
      <c r="B493" s="21"/>
      <c r="C493" s="297" t="s">
        <v>152</v>
      </c>
      <c r="D493" s="310">
        <v>0</v>
      </c>
      <c r="E493" s="310">
        <v>0</v>
      </c>
      <c r="F493" s="310">
        <v>0</v>
      </c>
      <c r="G493" s="310">
        <v>0</v>
      </c>
      <c r="H493" s="451">
        <f>H491</f>
        <v>12967.97</v>
      </c>
      <c r="I493" s="290"/>
      <c r="J493" s="314">
        <f t="shared" ref="J493:K493" si="252">J491</f>
        <v>21228.04</v>
      </c>
      <c r="K493" s="314">
        <f t="shared" si="252"/>
        <v>22515.52</v>
      </c>
      <c r="L493" s="109"/>
      <c r="M493" s="45"/>
      <c r="N493" s="45"/>
    </row>
    <row r="494" spans="1:14" ht="57.75" customHeight="1">
      <c r="A494" s="602"/>
      <c r="B494" s="23"/>
      <c r="C494" s="263" t="s">
        <v>149</v>
      </c>
      <c r="D494" s="247">
        <f>D503+D512+D521+D530+D539</f>
        <v>2718.3199999999997</v>
      </c>
      <c r="E494" s="77">
        <f>E503+E512+E521+E530+E539</f>
        <v>2986.1300000000006</v>
      </c>
      <c r="F494" s="72">
        <f>F503+F512+F521+F539+F566+F570+F573+F557</f>
        <v>2688.91</v>
      </c>
      <c r="G494" s="155">
        <f>G503+G512+G521+G530+G539+G548+G557+G566</f>
        <v>12826.38</v>
      </c>
      <c r="H494" s="451">
        <f>H503+H512+H521+H530+H539+H548+H557+H566</f>
        <v>12967.97</v>
      </c>
      <c r="I494" s="401">
        <f>I503+I512+I521+I530+I539+I548+I557+I566</f>
        <v>13341.01</v>
      </c>
      <c r="J494" s="401">
        <f>J503+J512+J521+J530+J539+J548+J557+J566</f>
        <v>21228.04</v>
      </c>
      <c r="K494" s="401">
        <f>K503+K512+K521+K530+K539+K548+K557+K566</f>
        <v>22515.52</v>
      </c>
      <c r="L494" s="107"/>
      <c r="M494" s="45"/>
      <c r="N494" s="45">
        <f t="shared" si="217"/>
        <v>75212.95</v>
      </c>
    </row>
    <row r="495" spans="1:14" ht="24.75" customHeight="1">
      <c r="A495" s="647" t="s">
        <v>72</v>
      </c>
      <c r="B495" s="509" t="s">
        <v>73</v>
      </c>
      <c r="C495" s="188" t="s">
        <v>48</v>
      </c>
      <c r="D495" s="255">
        <f>D500</f>
        <v>490</v>
      </c>
      <c r="E495" s="88">
        <f>E500</f>
        <v>1618.41</v>
      </c>
      <c r="F495" s="72">
        <f>F500</f>
        <v>893.42</v>
      </c>
      <c r="G495" s="72">
        <f t="shared" ref="G495" si="253">G500</f>
        <v>2067.46</v>
      </c>
      <c r="H495" s="451">
        <f t="shared" ref="H495:I495" si="254">H500</f>
        <v>2999.03</v>
      </c>
      <c r="I495" s="127">
        <f t="shared" si="254"/>
        <v>2178.7800000000002</v>
      </c>
      <c r="J495" s="211">
        <f t="shared" ref="J495:K495" si="255">J500</f>
        <v>3860.32</v>
      </c>
      <c r="K495" s="211">
        <f t="shared" si="255"/>
        <v>3860.32</v>
      </c>
      <c r="L495" s="109"/>
      <c r="M495" s="45"/>
      <c r="N495" s="45">
        <f t="shared" si="217"/>
        <v>15298.96</v>
      </c>
    </row>
    <row r="496" spans="1:14" ht="19.5" customHeight="1">
      <c r="A496" s="648"/>
      <c r="B496" s="510"/>
      <c r="C496" s="297" t="s">
        <v>151</v>
      </c>
      <c r="D496" s="255">
        <f>D495</f>
        <v>490</v>
      </c>
      <c r="E496" s="255">
        <f t="shared" ref="E496:G496" si="256">E495</f>
        <v>1618.41</v>
      </c>
      <c r="F496" s="255">
        <f t="shared" si="256"/>
        <v>893.42</v>
      </c>
      <c r="G496" s="255">
        <f t="shared" si="256"/>
        <v>2067.46</v>
      </c>
      <c r="H496" s="552">
        <v>0</v>
      </c>
      <c r="I496" s="310">
        <v>0</v>
      </c>
      <c r="J496" s="310">
        <v>0</v>
      </c>
      <c r="K496" s="310">
        <v>0</v>
      </c>
      <c r="L496" s="109"/>
      <c r="M496" s="45"/>
      <c r="N496" s="45"/>
    </row>
    <row r="497" spans="1:14" ht="17.25" customHeight="1">
      <c r="A497" s="648"/>
      <c r="B497" s="510"/>
      <c r="C497" s="297" t="s">
        <v>152</v>
      </c>
      <c r="D497" s="310">
        <v>0</v>
      </c>
      <c r="E497" s="310">
        <v>0</v>
      </c>
      <c r="F497" s="310">
        <v>0</v>
      </c>
      <c r="G497" s="310">
        <v>0</v>
      </c>
      <c r="H497" s="451">
        <f>H495</f>
        <v>2999.03</v>
      </c>
      <c r="I497" s="295"/>
      <c r="J497" s="314">
        <f t="shared" ref="J497:K497" si="257">J495</f>
        <v>3860.32</v>
      </c>
      <c r="K497" s="314">
        <f t="shared" si="257"/>
        <v>3860.32</v>
      </c>
      <c r="L497" s="109"/>
      <c r="M497" s="45"/>
      <c r="N497" s="45"/>
    </row>
    <row r="498" spans="1:14" ht="14.25" customHeight="1">
      <c r="A498" s="648"/>
      <c r="B498" s="510"/>
      <c r="C498" s="188" t="s">
        <v>9</v>
      </c>
      <c r="D498" s="238">
        <v>0</v>
      </c>
      <c r="E498" s="4">
        <v>0</v>
      </c>
      <c r="F498" s="4">
        <v>0</v>
      </c>
      <c r="G498" s="2">
        <v>0</v>
      </c>
      <c r="H498" s="551">
        <v>0</v>
      </c>
      <c r="I498" s="125">
        <v>0</v>
      </c>
      <c r="J498" s="209">
        <v>0</v>
      </c>
      <c r="K498" s="209">
        <v>0</v>
      </c>
      <c r="L498" s="110"/>
      <c r="M498" s="45"/>
      <c r="N498" s="45">
        <f t="shared" si="217"/>
        <v>0</v>
      </c>
    </row>
    <row r="499" spans="1:14" ht="13.5" customHeight="1">
      <c r="A499" s="648"/>
      <c r="B499" s="510"/>
      <c r="C499" s="188" t="s">
        <v>56</v>
      </c>
      <c r="D499" s="238">
        <v>0</v>
      </c>
      <c r="E499" s="4">
        <v>0</v>
      </c>
      <c r="F499" s="4">
        <v>0</v>
      </c>
      <c r="G499" s="2">
        <v>0</v>
      </c>
      <c r="H499" s="551">
        <v>0</v>
      </c>
      <c r="I499" s="125">
        <v>0</v>
      </c>
      <c r="J499" s="209">
        <v>0</v>
      </c>
      <c r="K499" s="209">
        <v>0</v>
      </c>
      <c r="L499" s="110"/>
      <c r="M499" s="45"/>
      <c r="N499" s="45">
        <f t="shared" si="217"/>
        <v>0</v>
      </c>
    </row>
    <row r="500" spans="1:14" ht="30.75" customHeight="1">
      <c r="A500" s="648"/>
      <c r="B500" s="510"/>
      <c r="C500" s="188" t="s">
        <v>39</v>
      </c>
      <c r="D500" s="255">
        <f>D503</f>
        <v>490</v>
      </c>
      <c r="E500" s="89">
        <f>E503</f>
        <v>1618.41</v>
      </c>
      <c r="F500" s="72">
        <f>F503</f>
        <v>893.42</v>
      </c>
      <c r="G500" s="143">
        <f>G503</f>
        <v>2067.46</v>
      </c>
      <c r="H500" s="551">
        <f>H503</f>
        <v>2999.03</v>
      </c>
      <c r="I500" s="125">
        <f t="shared" ref="I500:K500" si="258">I503</f>
        <v>2178.7800000000002</v>
      </c>
      <c r="J500" s="209">
        <f t="shared" si="258"/>
        <v>3860.32</v>
      </c>
      <c r="K500" s="209">
        <f t="shared" si="258"/>
        <v>3860.32</v>
      </c>
      <c r="L500" s="109"/>
      <c r="M500" s="45"/>
      <c r="N500" s="45">
        <f t="shared" si="217"/>
        <v>15298.96</v>
      </c>
    </row>
    <row r="501" spans="1:14" ht="12" customHeight="1">
      <c r="A501" s="648"/>
      <c r="B501" s="510"/>
      <c r="C501" s="297" t="s">
        <v>151</v>
      </c>
      <c r="D501" s="255">
        <f>D500</f>
        <v>490</v>
      </c>
      <c r="E501" s="255">
        <f t="shared" ref="E501" si="259">E500</f>
        <v>1618.41</v>
      </c>
      <c r="F501" s="255">
        <f t="shared" ref="F501" si="260">F500</f>
        <v>893.42</v>
      </c>
      <c r="G501" s="255">
        <f t="shared" ref="G501" si="261">G500</f>
        <v>2067.46</v>
      </c>
      <c r="H501" s="552">
        <v>0</v>
      </c>
      <c r="I501" s="310">
        <v>0</v>
      </c>
      <c r="J501" s="310">
        <v>0</v>
      </c>
      <c r="K501" s="310">
        <v>0</v>
      </c>
      <c r="L501" s="109"/>
      <c r="M501" s="45"/>
      <c r="N501" s="45"/>
    </row>
    <row r="502" spans="1:14" ht="15" customHeight="1">
      <c r="A502" s="648"/>
      <c r="B502" s="510"/>
      <c r="C502" s="297" t="s">
        <v>152</v>
      </c>
      <c r="D502" s="310">
        <v>0</v>
      </c>
      <c r="E502" s="310">
        <v>0</v>
      </c>
      <c r="F502" s="310">
        <v>0</v>
      </c>
      <c r="G502" s="310">
        <v>0</v>
      </c>
      <c r="H502" s="451">
        <f>H500</f>
        <v>2999.03</v>
      </c>
      <c r="I502" s="314"/>
      <c r="J502" s="314">
        <f t="shared" ref="J502:K502" si="262">J500</f>
        <v>3860.32</v>
      </c>
      <c r="K502" s="314">
        <f t="shared" si="262"/>
        <v>3860.32</v>
      </c>
      <c r="L502" s="109"/>
      <c r="M502" s="45"/>
      <c r="N502" s="45"/>
    </row>
    <row r="503" spans="1:14" ht="54.75" customHeight="1">
      <c r="A503" s="649"/>
      <c r="B503" s="511"/>
      <c r="C503" s="263" t="s">
        <v>149</v>
      </c>
      <c r="D503" s="255">
        <v>490</v>
      </c>
      <c r="E503" s="89">
        <v>1618.41</v>
      </c>
      <c r="F503" s="72">
        <v>893.42</v>
      </c>
      <c r="G503" s="143">
        <v>2067.46</v>
      </c>
      <c r="H503" s="551">
        <v>2999.03</v>
      </c>
      <c r="I503" s="125">
        <v>2178.7800000000002</v>
      </c>
      <c r="J503" s="209">
        <v>3860.32</v>
      </c>
      <c r="K503" s="209">
        <v>3860.32</v>
      </c>
      <c r="L503" s="109"/>
      <c r="M503" s="45"/>
      <c r="N503" s="45">
        <f t="shared" si="217"/>
        <v>15298.96</v>
      </c>
    </row>
    <row r="504" spans="1:14" ht="26.25" customHeight="1">
      <c r="A504" s="650" t="s">
        <v>83</v>
      </c>
      <c r="B504" s="509" t="s">
        <v>74</v>
      </c>
      <c r="C504" s="188" t="s">
        <v>48</v>
      </c>
      <c r="D504" s="245">
        <f>D509</f>
        <v>224.99</v>
      </c>
      <c r="E504" s="34">
        <f>E509</f>
        <v>268.73</v>
      </c>
      <c r="F504" s="91">
        <f>F509</f>
        <v>476.58</v>
      </c>
      <c r="G504" s="124">
        <f>G509</f>
        <v>221.17</v>
      </c>
      <c r="H504" s="549">
        <f t="shared" ref="H504:I504" si="263">H509</f>
        <v>260.79000000000002</v>
      </c>
      <c r="I504" s="124">
        <f t="shared" si="263"/>
        <v>174.5</v>
      </c>
      <c r="J504" s="208">
        <f t="shared" ref="J504:K504" si="264">J509</f>
        <v>260.77999999999997</v>
      </c>
      <c r="K504" s="208">
        <f t="shared" si="264"/>
        <v>260.77999999999997</v>
      </c>
      <c r="L504" s="107"/>
      <c r="M504" s="45"/>
      <c r="N504" s="45">
        <f t="shared" si="217"/>
        <v>1748.83</v>
      </c>
    </row>
    <row r="505" spans="1:14" ht="13.5" customHeight="1">
      <c r="A505" s="651"/>
      <c r="B505" s="510"/>
      <c r="C505" s="297" t="s">
        <v>151</v>
      </c>
      <c r="D505" s="291">
        <f>D504</f>
        <v>224.99</v>
      </c>
      <c r="E505" s="311">
        <f t="shared" ref="E505:G505" si="265">E504</f>
        <v>268.73</v>
      </c>
      <c r="F505" s="311">
        <f t="shared" si="265"/>
        <v>476.58</v>
      </c>
      <c r="G505" s="311">
        <f t="shared" si="265"/>
        <v>221.17</v>
      </c>
      <c r="H505" s="552">
        <v>0</v>
      </c>
      <c r="I505" s="310">
        <v>0</v>
      </c>
      <c r="J505" s="310">
        <v>0</v>
      </c>
      <c r="K505" s="310">
        <v>0</v>
      </c>
      <c r="L505" s="107"/>
      <c r="M505" s="45"/>
      <c r="N505" s="45"/>
    </row>
    <row r="506" spans="1:14" ht="14.25" customHeight="1">
      <c r="A506" s="651"/>
      <c r="B506" s="510"/>
      <c r="C506" s="297" t="s">
        <v>152</v>
      </c>
      <c r="D506" s="310">
        <v>0</v>
      </c>
      <c r="E506" s="310">
        <v>0</v>
      </c>
      <c r="F506" s="310">
        <v>0</v>
      </c>
      <c r="G506" s="310">
        <v>0</v>
      </c>
      <c r="H506" s="549">
        <f>H504</f>
        <v>260.79000000000002</v>
      </c>
      <c r="I506" s="292"/>
      <c r="J506" s="309">
        <f t="shared" ref="J506:K506" si="266">J504</f>
        <v>260.77999999999997</v>
      </c>
      <c r="K506" s="309">
        <f t="shared" si="266"/>
        <v>260.77999999999997</v>
      </c>
      <c r="L506" s="107"/>
      <c r="M506" s="45"/>
      <c r="N506" s="45"/>
    </row>
    <row r="507" spans="1:14" ht="12.95" customHeight="1">
      <c r="A507" s="651"/>
      <c r="B507" s="510"/>
      <c r="C507" s="188" t="s">
        <v>9</v>
      </c>
      <c r="D507" s="238">
        <v>0</v>
      </c>
      <c r="E507" s="4">
        <v>0</v>
      </c>
      <c r="F507" s="47">
        <v>0</v>
      </c>
      <c r="G507" s="126">
        <v>0</v>
      </c>
      <c r="H507" s="556">
        <v>0</v>
      </c>
      <c r="I507" s="126">
        <v>0</v>
      </c>
      <c r="J507" s="216">
        <v>0</v>
      </c>
      <c r="K507" s="216">
        <v>0</v>
      </c>
      <c r="L507" s="110"/>
      <c r="M507" s="45"/>
      <c r="N507" s="45">
        <f t="shared" si="217"/>
        <v>0</v>
      </c>
    </row>
    <row r="508" spans="1:14" ht="12.6" customHeight="1">
      <c r="A508" s="651"/>
      <c r="B508" s="510"/>
      <c r="C508" s="188" t="s">
        <v>56</v>
      </c>
      <c r="D508" s="238">
        <v>0</v>
      </c>
      <c r="E508" s="4">
        <v>0</v>
      </c>
      <c r="F508" s="47">
        <v>0</v>
      </c>
      <c r="G508" s="126">
        <v>0</v>
      </c>
      <c r="H508" s="556">
        <v>0</v>
      </c>
      <c r="I508" s="126">
        <v>0</v>
      </c>
      <c r="J508" s="216">
        <v>0</v>
      </c>
      <c r="K508" s="216">
        <v>0</v>
      </c>
      <c r="L508" s="110"/>
      <c r="M508" s="45"/>
      <c r="N508" s="45">
        <f t="shared" si="217"/>
        <v>0</v>
      </c>
    </row>
    <row r="509" spans="1:14" ht="24" customHeight="1">
      <c r="A509" s="651"/>
      <c r="B509" s="510"/>
      <c r="C509" s="188" t="s">
        <v>39</v>
      </c>
      <c r="D509" s="245">
        <f>D512</f>
        <v>224.99</v>
      </c>
      <c r="E509" s="43">
        <f>E512</f>
        <v>268.73</v>
      </c>
      <c r="F509" s="91">
        <f>F512</f>
        <v>476.58</v>
      </c>
      <c r="G509" s="124">
        <f>G512</f>
        <v>221.17</v>
      </c>
      <c r="H509" s="549">
        <f t="shared" ref="H509:K509" si="267">H512</f>
        <v>260.79000000000002</v>
      </c>
      <c r="I509" s="124">
        <f t="shared" si="267"/>
        <v>174.5</v>
      </c>
      <c r="J509" s="208">
        <f t="shared" si="267"/>
        <v>260.77999999999997</v>
      </c>
      <c r="K509" s="208">
        <f t="shared" si="267"/>
        <v>260.77999999999997</v>
      </c>
      <c r="L509" s="107"/>
      <c r="M509" s="45"/>
      <c r="N509" s="45">
        <f t="shared" si="217"/>
        <v>1748.83</v>
      </c>
    </row>
    <row r="510" spans="1:14" ht="16.5" customHeight="1">
      <c r="A510" s="651"/>
      <c r="B510" s="510"/>
      <c r="C510" s="297" t="s">
        <v>151</v>
      </c>
      <c r="D510" s="311">
        <f>D509</f>
        <v>224.99</v>
      </c>
      <c r="E510" s="311">
        <f t="shared" ref="E510" si="268">E509</f>
        <v>268.73</v>
      </c>
      <c r="F510" s="311">
        <f t="shared" ref="F510" si="269">F509</f>
        <v>476.58</v>
      </c>
      <c r="G510" s="311">
        <f t="shared" ref="G510" si="270">G509</f>
        <v>221.17</v>
      </c>
      <c r="H510" s="552">
        <v>0</v>
      </c>
      <c r="I510" s="310">
        <v>0</v>
      </c>
      <c r="J510" s="310">
        <v>0</v>
      </c>
      <c r="K510" s="310">
        <v>0</v>
      </c>
      <c r="L510" s="107"/>
      <c r="M510" s="45"/>
      <c r="N510" s="45"/>
    </row>
    <row r="511" spans="1:14" ht="14.25" customHeight="1">
      <c r="A511" s="651"/>
      <c r="B511" s="510"/>
      <c r="C511" s="297" t="s">
        <v>152</v>
      </c>
      <c r="D511" s="310">
        <v>0</v>
      </c>
      <c r="E511" s="310">
        <v>0</v>
      </c>
      <c r="F511" s="310">
        <v>0</v>
      </c>
      <c r="G511" s="310">
        <v>0</v>
      </c>
      <c r="H511" s="549">
        <f>H509</f>
        <v>260.79000000000002</v>
      </c>
      <c r="I511" s="309"/>
      <c r="J511" s="309">
        <f t="shared" ref="J511:K511" si="271">J509</f>
        <v>260.77999999999997</v>
      </c>
      <c r="K511" s="309">
        <f t="shared" si="271"/>
        <v>260.77999999999997</v>
      </c>
      <c r="L511" s="107"/>
      <c r="M511" s="45"/>
      <c r="N511" s="45"/>
    </row>
    <row r="512" spans="1:14" ht="60" customHeight="1">
      <c r="A512" s="652"/>
      <c r="B512" s="511"/>
      <c r="C512" s="263" t="s">
        <v>149</v>
      </c>
      <c r="D512" s="245">
        <v>224.99</v>
      </c>
      <c r="E512" s="43">
        <v>268.73</v>
      </c>
      <c r="F512" s="91">
        <v>476.58</v>
      </c>
      <c r="G512" s="124">
        <v>221.17</v>
      </c>
      <c r="H512" s="549">
        <v>260.79000000000002</v>
      </c>
      <c r="I512" s="124">
        <v>174.5</v>
      </c>
      <c r="J512" s="208">
        <v>260.77999999999997</v>
      </c>
      <c r="K512" s="208">
        <v>260.77999999999997</v>
      </c>
      <c r="L512" s="107"/>
      <c r="M512" s="45"/>
      <c r="N512" s="45">
        <f t="shared" si="217"/>
        <v>1748.83</v>
      </c>
    </row>
    <row r="513" spans="1:14" ht="44.25" customHeight="1">
      <c r="A513" s="653" t="s">
        <v>84</v>
      </c>
      <c r="B513" s="30" t="s">
        <v>75</v>
      </c>
      <c r="C513" s="188" t="s">
        <v>48</v>
      </c>
      <c r="D513" s="245">
        <f>D518</f>
        <v>503.47</v>
      </c>
      <c r="E513" s="34">
        <f>E518</f>
        <v>300</v>
      </c>
      <c r="F513" s="34">
        <f>F518</f>
        <v>445</v>
      </c>
      <c r="G513" s="121">
        <f>G518</f>
        <v>2830.18</v>
      </c>
      <c r="H513" s="549">
        <f>H518</f>
        <v>994.96</v>
      </c>
      <c r="I513" s="34">
        <v>1147.47</v>
      </c>
      <c r="J513" s="312">
        <f t="shared" ref="J513:K513" si="272">J518</f>
        <v>0</v>
      </c>
      <c r="K513" s="208">
        <f t="shared" si="272"/>
        <v>1287.48</v>
      </c>
      <c r="L513" s="108"/>
      <c r="M513" s="45"/>
      <c r="N513" s="45">
        <f t="shared" si="217"/>
        <v>5857.619999999999</v>
      </c>
    </row>
    <row r="514" spans="1:14" ht="18" customHeight="1">
      <c r="A514" s="614"/>
      <c r="B514" s="22"/>
      <c r="C514" s="297" t="s">
        <v>151</v>
      </c>
      <c r="D514" s="291">
        <f>D513</f>
        <v>503.47</v>
      </c>
      <c r="E514" s="311">
        <f t="shared" ref="E514:G514" si="273">E513</f>
        <v>300</v>
      </c>
      <c r="F514" s="311">
        <f t="shared" si="273"/>
        <v>445</v>
      </c>
      <c r="G514" s="311">
        <f t="shared" si="273"/>
        <v>2830.18</v>
      </c>
      <c r="H514" s="552">
        <v>0</v>
      </c>
      <c r="I514" s="310">
        <v>0</v>
      </c>
      <c r="J514" s="312">
        <v>0</v>
      </c>
      <c r="K514" s="310">
        <v>0</v>
      </c>
      <c r="L514" s="108"/>
      <c r="M514" s="45"/>
      <c r="N514" s="45"/>
    </row>
    <row r="515" spans="1:14" ht="14.25" customHeight="1">
      <c r="A515" s="614"/>
      <c r="B515" s="22"/>
      <c r="C515" s="297" t="s">
        <v>152</v>
      </c>
      <c r="D515" s="310">
        <v>0</v>
      </c>
      <c r="E515" s="310">
        <v>0</v>
      </c>
      <c r="F515" s="310">
        <v>0</v>
      </c>
      <c r="G515" s="310">
        <v>0</v>
      </c>
      <c r="H515" s="549">
        <f>H513</f>
        <v>994.96</v>
      </c>
      <c r="I515" s="292"/>
      <c r="J515" s="312">
        <f t="shared" ref="J515:K515" si="274">J513</f>
        <v>0</v>
      </c>
      <c r="K515" s="309">
        <f t="shared" si="274"/>
        <v>1287.48</v>
      </c>
      <c r="L515" s="108"/>
      <c r="M515" s="45"/>
      <c r="N515" s="45"/>
    </row>
    <row r="516" spans="1:14" ht="21" customHeight="1">
      <c r="A516" s="654"/>
      <c r="B516" s="21"/>
      <c r="C516" s="188" t="s">
        <v>9</v>
      </c>
      <c r="D516" s="238">
        <v>0</v>
      </c>
      <c r="E516" s="153">
        <v>0</v>
      </c>
      <c r="F516" s="154">
        <v>0</v>
      </c>
      <c r="G516" s="154">
        <v>0</v>
      </c>
      <c r="H516" s="556">
        <v>0</v>
      </c>
      <c r="I516" s="154">
        <v>0</v>
      </c>
      <c r="J516" s="312">
        <v>0</v>
      </c>
      <c r="K516" s="216">
        <v>0</v>
      </c>
      <c r="L516" s="110"/>
      <c r="M516" s="45"/>
      <c r="N516" s="45">
        <f t="shared" si="217"/>
        <v>0</v>
      </c>
    </row>
    <row r="517" spans="1:14" ht="15" customHeight="1">
      <c r="A517" s="654"/>
      <c r="B517" s="21"/>
      <c r="C517" s="188" t="s">
        <v>56</v>
      </c>
      <c r="D517" s="238">
        <v>0</v>
      </c>
      <c r="E517" s="153">
        <v>0</v>
      </c>
      <c r="F517" s="154">
        <v>0</v>
      </c>
      <c r="G517" s="154">
        <v>0</v>
      </c>
      <c r="H517" s="556">
        <v>0</v>
      </c>
      <c r="I517" s="154">
        <v>0</v>
      </c>
      <c r="J517" s="312">
        <v>0</v>
      </c>
      <c r="K517" s="216">
        <v>0</v>
      </c>
      <c r="L517" s="110"/>
      <c r="M517" s="45"/>
      <c r="N517" s="45">
        <f t="shared" si="217"/>
        <v>0</v>
      </c>
    </row>
    <row r="518" spans="1:14" ht="27" customHeight="1">
      <c r="A518" s="654"/>
      <c r="B518" s="21"/>
      <c r="C518" s="188" t="s">
        <v>39</v>
      </c>
      <c r="D518" s="245">
        <f>D521</f>
        <v>503.47</v>
      </c>
      <c r="E518" s="76">
        <f>E521</f>
        <v>300</v>
      </c>
      <c r="F518" s="71">
        <f>F521</f>
        <v>445</v>
      </c>
      <c r="G518" s="122">
        <f>G521</f>
        <v>2830.18</v>
      </c>
      <c r="H518" s="549">
        <f>H521</f>
        <v>994.96</v>
      </c>
      <c r="I518" s="154">
        <v>1147.47</v>
      </c>
      <c r="J518" s="312">
        <f t="shared" ref="J518:K518" si="275">J521</f>
        <v>0</v>
      </c>
      <c r="K518" s="208">
        <f t="shared" si="275"/>
        <v>1287.48</v>
      </c>
      <c r="L518" s="110"/>
      <c r="M518" s="45"/>
      <c r="N518" s="45">
        <f t="shared" si="217"/>
        <v>5857.619999999999</v>
      </c>
    </row>
    <row r="519" spans="1:14" ht="16.5" customHeight="1">
      <c r="A519" s="654"/>
      <c r="B519" s="21"/>
      <c r="C519" s="297" t="s">
        <v>151</v>
      </c>
      <c r="D519" s="311">
        <f>D518</f>
        <v>503.47</v>
      </c>
      <c r="E519" s="311">
        <f t="shared" ref="E519" si="276">E518</f>
        <v>300</v>
      </c>
      <c r="F519" s="311">
        <f t="shared" ref="F519" si="277">F518</f>
        <v>445</v>
      </c>
      <c r="G519" s="311">
        <f t="shared" ref="G519" si="278">G518</f>
        <v>2830.18</v>
      </c>
      <c r="H519" s="552">
        <v>0</v>
      </c>
      <c r="I519" s="310">
        <v>0</v>
      </c>
      <c r="J519" s="312">
        <v>0</v>
      </c>
      <c r="K519" s="310">
        <v>0</v>
      </c>
      <c r="L519" s="110"/>
      <c r="M519" s="45"/>
      <c r="N519" s="45"/>
    </row>
    <row r="520" spans="1:14" ht="18.75" customHeight="1">
      <c r="A520" s="654"/>
      <c r="B520" s="21"/>
      <c r="C520" s="297" t="s">
        <v>152</v>
      </c>
      <c r="D520" s="310">
        <v>0</v>
      </c>
      <c r="E520" s="310">
        <v>0</v>
      </c>
      <c r="F520" s="310">
        <v>0</v>
      </c>
      <c r="G520" s="310">
        <v>0</v>
      </c>
      <c r="H520" s="549">
        <f>H518</f>
        <v>994.96</v>
      </c>
      <c r="I520" s="309"/>
      <c r="J520" s="312">
        <f t="shared" ref="J520:K520" si="279">J518</f>
        <v>0</v>
      </c>
      <c r="K520" s="309">
        <f t="shared" si="279"/>
        <v>1287.48</v>
      </c>
      <c r="L520" s="110"/>
      <c r="M520" s="45"/>
      <c r="N520" s="45"/>
    </row>
    <row r="521" spans="1:14" ht="54.75" customHeight="1">
      <c r="A521" s="655"/>
      <c r="B521" s="23"/>
      <c r="C521" s="263" t="s">
        <v>149</v>
      </c>
      <c r="D521" s="245">
        <v>503.47</v>
      </c>
      <c r="E521" s="76">
        <v>300</v>
      </c>
      <c r="F521" s="71">
        <v>445</v>
      </c>
      <c r="G521" s="122">
        <v>2830.18</v>
      </c>
      <c r="H521" s="549">
        <v>994.96</v>
      </c>
      <c r="I521" s="154">
        <v>1147.47</v>
      </c>
      <c r="J521" s="312">
        <v>0</v>
      </c>
      <c r="K521" s="208">
        <v>1287.48</v>
      </c>
      <c r="L521" s="110"/>
      <c r="M521" s="45"/>
      <c r="N521" s="45">
        <f t="shared" si="217"/>
        <v>5857.619999999999</v>
      </c>
    </row>
    <row r="522" spans="1:14" ht="94.5" customHeight="1">
      <c r="A522" s="653" t="s">
        <v>85</v>
      </c>
      <c r="B522" s="159" t="s">
        <v>101</v>
      </c>
      <c r="C522" s="205" t="s">
        <v>48</v>
      </c>
      <c r="D522" s="255">
        <f>D527</f>
        <v>200</v>
      </c>
      <c r="E522" s="43">
        <f>E527</f>
        <v>62.17</v>
      </c>
      <c r="F522" s="34">
        <f>F527</f>
        <v>0</v>
      </c>
      <c r="G522" s="71">
        <f t="shared" ref="G522" si="280">G527</f>
        <v>1045.48</v>
      </c>
      <c r="H522" s="549">
        <f>H527</f>
        <v>590</v>
      </c>
      <c r="I522" s="124">
        <f t="shared" ref="I522" si="281">I527</f>
        <v>318.95</v>
      </c>
      <c r="J522" s="208">
        <f t="shared" ref="J522:K522" si="282">J527</f>
        <v>539.5</v>
      </c>
      <c r="K522" s="208">
        <f t="shared" si="282"/>
        <v>539.5</v>
      </c>
      <c r="L522" s="108"/>
      <c r="M522" s="45"/>
      <c r="N522" s="45">
        <f t="shared" si="217"/>
        <v>2776.65</v>
      </c>
    </row>
    <row r="523" spans="1:14" ht="14.25" customHeight="1">
      <c r="A523" s="614"/>
      <c r="B523" s="161"/>
      <c r="C523" s="297" t="s">
        <v>151</v>
      </c>
      <c r="D523" s="255">
        <f>D522</f>
        <v>200</v>
      </c>
      <c r="E523" s="255">
        <f t="shared" ref="E523:G523" si="283">E522</f>
        <v>62.17</v>
      </c>
      <c r="F523" s="255">
        <f t="shared" si="283"/>
        <v>0</v>
      </c>
      <c r="G523" s="255">
        <f t="shared" si="283"/>
        <v>1045.48</v>
      </c>
      <c r="H523" s="549">
        <v>0</v>
      </c>
      <c r="I523" s="310">
        <v>0</v>
      </c>
      <c r="J523" s="310">
        <v>0</v>
      </c>
      <c r="K523" s="310">
        <v>0</v>
      </c>
      <c r="L523" s="108"/>
      <c r="M523" s="45"/>
      <c r="N523" s="45"/>
    </row>
    <row r="524" spans="1:14" ht="16.5" customHeight="1">
      <c r="A524" s="614"/>
      <c r="B524" s="161"/>
      <c r="C524" s="297" t="s">
        <v>152</v>
      </c>
      <c r="D524" s="310">
        <v>0</v>
      </c>
      <c r="E524" s="310">
        <v>0</v>
      </c>
      <c r="F524" s="310">
        <v>0</v>
      </c>
      <c r="G524" s="310">
        <v>0</v>
      </c>
      <c r="H524" s="549">
        <f>H527</f>
        <v>590</v>
      </c>
      <c r="I524" s="292"/>
      <c r="J524" s="309">
        <f t="shared" ref="J524:K524" si="284">J522</f>
        <v>539.5</v>
      </c>
      <c r="K524" s="309">
        <f t="shared" si="284"/>
        <v>539.5</v>
      </c>
      <c r="L524" s="108"/>
      <c r="M524" s="45"/>
      <c r="N524" s="45"/>
    </row>
    <row r="525" spans="1:14" ht="17.25" customHeight="1">
      <c r="A525" s="654"/>
      <c r="B525" s="21"/>
      <c r="C525" s="188" t="s">
        <v>9</v>
      </c>
      <c r="D525" s="246">
        <v>0</v>
      </c>
      <c r="E525" s="2">
        <v>0</v>
      </c>
      <c r="F525" s="4">
        <v>0</v>
      </c>
      <c r="G525" s="2">
        <v>0</v>
      </c>
      <c r="H525" s="451">
        <v>0</v>
      </c>
      <c r="I525" s="125">
        <v>0</v>
      </c>
      <c r="J525" s="209">
        <v>0</v>
      </c>
      <c r="K525" s="209">
        <v>0</v>
      </c>
      <c r="L525" s="110"/>
      <c r="M525" s="45"/>
      <c r="N525" s="45">
        <f t="shared" si="217"/>
        <v>0</v>
      </c>
    </row>
    <row r="526" spans="1:14" ht="19.5" customHeight="1">
      <c r="A526" s="654"/>
      <c r="B526" s="21"/>
      <c r="C526" s="188" t="s">
        <v>56</v>
      </c>
      <c r="D526" s="246">
        <v>0</v>
      </c>
      <c r="E526" s="2">
        <v>0</v>
      </c>
      <c r="F526" s="4">
        <v>0</v>
      </c>
      <c r="G526" s="2">
        <v>0</v>
      </c>
      <c r="H526" s="451">
        <v>0</v>
      </c>
      <c r="I526" s="125">
        <v>0</v>
      </c>
      <c r="J526" s="209">
        <v>0</v>
      </c>
      <c r="K526" s="209">
        <v>0</v>
      </c>
      <c r="L526" s="110"/>
      <c r="M526" s="45"/>
      <c r="N526" s="45">
        <f t="shared" si="217"/>
        <v>0</v>
      </c>
    </row>
    <row r="527" spans="1:14" ht="22.5" customHeight="1">
      <c r="A527" s="654"/>
      <c r="B527" s="21"/>
      <c r="C527" s="188" t="s">
        <v>39</v>
      </c>
      <c r="D527" s="255">
        <f>D530</f>
        <v>200</v>
      </c>
      <c r="E527" s="89">
        <f>E530</f>
        <v>62.17</v>
      </c>
      <c r="F527" s="69">
        <v>0</v>
      </c>
      <c r="G527" s="70">
        <f>G530</f>
        <v>1045.48</v>
      </c>
      <c r="H527" s="451">
        <f>H530</f>
        <v>590</v>
      </c>
      <c r="I527" s="125">
        <f t="shared" ref="I527:K527" si="285">I530</f>
        <v>318.95</v>
      </c>
      <c r="J527" s="211">
        <f t="shared" si="285"/>
        <v>539.5</v>
      </c>
      <c r="K527" s="211">
        <f t="shared" si="285"/>
        <v>539.5</v>
      </c>
      <c r="L527" s="108"/>
      <c r="M527" s="45"/>
      <c r="N527" s="45">
        <f t="shared" si="217"/>
        <v>2776.65</v>
      </c>
    </row>
    <row r="528" spans="1:14" ht="15" customHeight="1">
      <c r="A528" s="654"/>
      <c r="B528" s="21"/>
      <c r="C528" s="297" t="s">
        <v>151</v>
      </c>
      <c r="D528" s="255">
        <f>D527</f>
        <v>200</v>
      </c>
      <c r="E528" s="255">
        <f t="shared" ref="E528" si="286">E527</f>
        <v>62.17</v>
      </c>
      <c r="F528" s="255">
        <f t="shared" ref="F528" si="287">F527</f>
        <v>0</v>
      </c>
      <c r="G528" s="255">
        <f t="shared" ref="G528" si="288">G527</f>
        <v>1045.48</v>
      </c>
      <c r="H528" s="549">
        <v>0</v>
      </c>
      <c r="I528" s="310">
        <v>0</v>
      </c>
      <c r="J528" s="310">
        <v>0</v>
      </c>
      <c r="K528" s="310">
        <v>0</v>
      </c>
      <c r="L528" s="108"/>
      <c r="M528" s="45"/>
      <c r="N528" s="45"/>
    </row>
    <row r="529" spans="1:14" ht="15" customHeight="1">
      <c r="A529" s="654"/>
      <c r="B529" s="21"/>
      <c r="C529" s="297" t="s">
        <v>152</v>
      </c>
      <c r="D529" s="310">
        <v>0</v>
      </c>
      <c r="E529" s="310">
        <v>0</v>
      </c>
      <c r="F529" s="310">
        <v>0</v>
      </c>
      <c r="G529" s="310">
        <v>0</v>
      </c>
      <c r="H529" s="549">
        <f>H527</f>
        <v>590</v>
      </c>
      <c r="I529" s="309"/>
      <c r="J529" s="309">
        <f t="shared" ref="J529:K529" si="289">J527</f>
        <v>539.5</v>
      </c>
      <c r="K529" s="309">
        <f t="shared" si="289"/>
        <v>539.5</v>
      </c>
      <c r="L529" s="108"/>
      <c r="M529" s="45"/>
      <c r="N529" s="45"/>
    </row>
    <row r="530" spans="1:14" ht="47.25" customHeight="1">
      <c r="A530" s="655"/>
      <c r="B530" s="23"/>
      <c r="C530" s="263" t="s">
        <v>149</v>
      </c>
      <c r="D530" s="255">
        <v>200</v>
      </c>
      <c r="E530" s="89">
        <v>62.17</v>
      </c>
      <c r="F530" s="69">
        <v>0</v>
      </c>
      <c r="G530" s="128">
        <v>1045.48</v>
      </c>
      <c r="H530" s="451">
        <v>590</v>
      </c>
      <c r="I530" s="125">
        <v>318.95</v>
      </c>
      <c r="J530" s="211">
        <v>539.5</v>
      </c>
      <c r="K530" s="211">
        <v>539.5</v>
      </c>
      <c r="L530" s="108"/>
      <c r="M530" s="45"/>
      <c r="N530" s="45">
        <f t="shared" si="217"/>
        <v>2776.65</v>
      </c>
    </row>
    <row r="531" spans="1:14" ht="61.5" customHeight="1">
      <c r="A531" s="653" t="s">
        <v>86</v>
      </c>
      <c r="B531" s="30" t="s">
        <v>137</v>
      </c>
      <c r="C531" s="188" t="s">
        <v>48</v>
      </c>
      <c r="D531" s="245">
        <f>D536</f>
        <v>1299.8599999999999</v>
      </c>
      <c r="E531" s="72">
        <f>E536</f>
        <v>736.82</v>
      </c>
      <c r="F531" s="86">
        <f>F536</f>
        <v>873.91</v>
      </c>
      <c r="G531" s="143">
        <f>G536</f>
        <v>2510</v>
      </c>
      <c r="H531" s="551">
        <f>H536</f>
        <v>2772.71</v>
      </c>
      <c r="I531" s="125">
        <f t="shared" ref="I531" si="290">I536</f>
        <v>1107.06</v>
      </c>
      <c r="J531" s="209">
        <f t="shared" ref="J531:K531" si="291">J536</f>
        <v>10242.68</v>
      </c>
      <c r="K531" s="209">
        <f t="shared" si="291"/>
        <v>10242.68</v>
      </c>
      <c r="L531" s="109"/>
      <c r="M531" s="45"/>
      <c r="N531" s="45">
        <f t="shared" si="217"/>
        <v>27378.799999999999</v>
      </c>
    </row>
    <row r="532" spans="1:14" ht="15" customHeight="1">
      <c r="A532" s="614"/>
      <c r="B532" s="22"/>
      <c r="C532" s="297" t="s">
        <v>151</v>
      </c>
      <c r="D532" s="291">
        <f>D531</f>
        <v>1299.8599999999999</v>
      </c>
      <c r="E532" s="311">
        <f t="shared" ref="E532:G532" si="292">E531</f>
        <v>736.82</v>
      </c>
      <c r="F532" s="311">
        <f t="shared" si="292"/>
        <v>873.91</v>
      </c>
      <c r="G532" s="255">
        <f t="shared" si="292"/>
        <v>2510</v>
      </c>
      <c r="H532" s="552">
        <v>0</v>
      </c>
      <c r="I532" s="310">
        <v>0</v>
      </c>
      <c r="J532" s="310">
        <v>0</v>
      </c>
      <c r="K532" s="310">
        <v>0</v>
      </c>
      <c r="L532" s="109"/>
      <c r="M532" s="45"/>
      <c r="N532" s="45"/>
    </row>
    <row r="533" spans="1:14" ht="15" customHeight="1">
      <c r="A533" s="614"/>
      <c r="B533" s="22"/>
      <c r="C533" s="297" t="s">
        <v>152</v>
      </c>
      <c r="D533" s="310">
        <v>0</v>
      </c>
      <c r="E533" s="310">
        <v>0</v>
      </c>
      <c r="F533" s="310">
        <v>0</v>
      </c>
      <c r="G533" s="310">
        <v>0</v>
      </c>
      <c r="H533" s="551">
        <f>H536</f>
        <v>2772.71</v>
      </c>
      <c r="I533" s="290"/>
      <c r="J533" s="313">
        <f t="shared" ref="J533:K533" si="293">J531</f>
        <v>10242.68</v>
      </c>
      <c r="K533" s="313">
        <f t="shared" si="293"/>
        <v>10242.68</v>
      </c>
      <c r="L533" s="109"/>
      <c r="M533" s="45"/>
      <c r="N533" s="45"/>
    </row>
    <row r="534" spans="1:14" ht="18.75" customHeight="1">
      <c r="A534" s="654"/>
      <c r="B534" s="21"/>
      <c r="C534" s="188" t="s">
        <v>9</v>
      </c>
      <c r="D534" s="246">
        <v>0</v>
      </c>
      <c r="E534" s="2">
        <v>0</v>
      </c>
      <c r="F534" s="81">
        <v>0</v>
      </c>
      <c r="G534" s="2">
        <v>0</v>
      </c>
      <c r="H534" s="552">
        <v>0</v>
      </c>
      <c r="I534" s="2">
        <v>0</v>
      </c>
      <c r="J534" s="206">
        <v>0</v>
      </c>
      <c r="K534" s="206">
        <v>0</v>
      </c>
      <c r="L534" s="110"/>
      <c r="M534" s="45"/>
      <c r="N534" s="45">
        <f t="shared" si="217"/>
        <v>0</v>
      </c>
    </row>
    <row r="535" spans="1:14" ht="17.25" customHeight="1">
      <c r="A535" s="654"/>
      <c r="B535" s="21"/>
      <c r="C535" s="188" t="s">
        <v>56</v>
      </c>
      <c r="D535" s="246">
        <v>0</v>
      </c>
      <c r="E535" s="2">
        <v>0</v>
      </c>
      <c r="F535" s="81">
        <v>0</v>
      </c>
      <c r="G535" s="2">
        <v>0</v>
      </c>
      <c r="H535" s="552">
        <v>0</v>
      </c>
      <c r="I535" s="2">
        <v>0</v>
      </c>
      <c r="J535" s="206">
        <v>0</v>
      </c>
      <c r="K535" s="206">
        <v>0</v>
      </c>
      <c r="L535" s="110"/>
      <c r="M535" s="45"/>
      <c r="N535" s="45">
        <f t="shared" si="217"/>
        <v>0</v>
      </c>
    </row>
    <row r="536" spans="1:14" ht="27" customHeight="1">
      <c r="A536" s="654"/>
      <c r="B536" s="21"/>
      <c r="C536" s="188" t="s">
        <v>39</v>
      </c>
      <c r="D536" s="245">
        <f>D539</f>
        <v>1299.8599999999999</v>
      </c>
      <c r="E536" s="72">
        <f>E539</f>
        <v>736.82</v>
      </c>
      <c r="F536" s="86">
        <f>F539</f>
        <v>873.91</v>
      </c>
      <c r="G536" s="143">
        <f>G539</f>
        <v>2510</v>
      </c>
      <c r="H536" s="551">
        <f>H539</f>
        <v>2772.71</v>
      </c>
      <c r="I536" s="125">
        <f t="shared" ref="I536:K536" si="294">I539</f>
        <v>1107.06</v>
      </c>
      <c r="J536" s="209">
        <f t="shared" si="294"/>
        <v>10242.68</v>
      </c>
      <c r="K536" s="209">
        <f t="shared" si="294"/>
        <v>10242.68</v>
      </c>
      <c r="L536" s="109"/>
      <c r="M536" s="45"/>
      <c r="N536" s="45">
        <f t="shared" si="217"/>
        <v>27378.799999999999</v>
      </c>
    </row>
    <row r="537" spans="1:14" ht="15" customHeight="1">
      <c r="A537" s="654"/>
      <c r="B537" s="21"/>
      <c r="C537" s="297" t="s">
        <v>151</v>
      </c>
      <c r="D537" s="311">
        <f>D536</f>
        <v>1299.8599999999999</v>
      </c>
      <c r="E537" s="311">
        <f t="shared" ref="E537" si="295">E536</f>
        <v>736.82</v>
      </c>
      <c r="F537" s="311">
        <f t="shared" ref="F537" si="296">F536</f>
        <v>873.91</v>
      </c>
      <c r="G537" s="255">
        <f t="shared" ref="G537" si="297">G536</f>
        <v>2510</v>
      </c>
      <c r="H537" s="552">
        <v>0</v>
      </c>
      <c r="I537" s="310">
        <v>0</v>
      </c>
      <c r="J537" s="310">
        <v>0</v>
      </c>
      <c r="K537" s="310">
        <v>0</v>
      </c>
      <c r="L537" s="109"/>
      <c r="M537" s="45"/>
      <c r="N537" s="45"/>
    </row>
    <row r="538" spans="1:14" ht="17.25" customHeight="1">
      <c r="A538" s="654"/>
      <c r="B538" s="21"/>
      <c r="C538" s="297" t="s">
        <v>152</v>
      </c>
      <c r="D538" s="310">
        <v>0</v>
      </c>
      <c r="E538" s="310">
        <v>0</v>
      </c>
      <c r="F538" s="310">
        <v>0</v>
      </c>
      <c r="G538" s="310">
        <v>0</v>
      </c>
      <c r="H538" s="551">
        <f>H536</f>
        <v>2772.71</v>
      </c>
      <c r="I538" s="313"/>
      <c r="J538" s="313">
        <f t="shared" ref="J538:K538" si="298">J536</f>
        <v>10242.68</v>
      </c>
      <c r="K538" s="313">
        <f t="shared" si="298"/>
        <v>10242.68</v>
      </c>
      <c r="L538" s="109"/>
      <c r="M538" s="45"/>
      <c r="N538" s="45"/>
    </row>
    <row r="539" spans="1:14" ht="60.75" customHeight="1">
      <c r="A539" s="655"/>
      <c r="B539" s="23"/>
      <c r="C539" s="263" t="s">
        <v>149</v>
      </c>
      <c r="D539" s="245">
        <v>1299.8599999999999</v>
      </c>
      <c r="E539" s="72">
        <v>736.82</v>
      </c>
      <c r="F539" s="86">
        <v>873.91</v>
      </c>
      <c r="G539" s="143">
        <v>2510</v>
      </c>
      <c r="H539" s="552">
        <v>2772.71</v>
      </c>
      <c r="I539" s="2">
        <v>1107.06</v>
      </c>
      <c r="J539" s="206">
        <v>10242.68</v>
      </c>
      <c r="K539" s="206">
        <v>10242.68</v>
      </c>
      <c r="L539" s="109"/>
      <c r="M539" s="45"/>
      <c r="N539" s="45">
        <f t="shared" si="217"/>
        <v>27378.799999999999</v>
      </c>
    </row>
    <row r="540" spans="1:14" ht="17.100000000000001" customHeight="1">
      <c r="A540" s="653" t="s">
        <v>87</v>
      </c>
      <c r="B540" s="30" t="s">
        <v>76</v>
      </c>
      <c r="C540" s="188" t="s">
        <v>48</v>
      </c>
      <c r="D540" s="246">
        <v>0</v>
      </c>
      <c r="E540" s="125">
        <v>0</v>
      </c>
      <c r="F540" s="123">
        <v>0</v>
      </c>
      <c r="G540" s="143">
        <f>G545</f>
        <v>1834.49</v>
      </c>
      <c r="H540" s="551">
        <f>H545</f>
        <v>1642.19</v>
      </c>
      <c r="I540" s="125">
        <f t="shared" ref="I540" si="299">I545</f>
        <v>5971.65</v>
      </c>
      <c r="J540" s="209">
        <f t="shared" ref="J540:K540" si="300">J545</f>
        <v>6030.76</v>
      </c>
      <c r="K540" s="209">
        <f t="shared" si="300"/>
        <v>6030.76</v>
      </c>
      <c r="L540" s="109"/>
      <c r="M540" s="45"/>
      <c r="N540" s="45">
        <f t="shared" si="217"/>
        <v>15538.2</v>
      </c>
    </row>
    <row r="541" spans="1:14" ht="17.100000000000001" customHeight="1">
      <c r="A541" s="614"/>
      <c r="B541" s="22"/>
      <c r="C541" s="297" t="s">
        <v>151</v>
      </c>
      <c r="D541" s="290">
        <f>D540</f>
        <v>0</v>
      </c>
      <c r="E541" s="313">
        <f t="shared" ref="E541:G541" si="301">E540</f>
        <v>0</v>
      </c>
      <c r="F541" s="313">
        <f t="shared" si="301"/>
        <v>0</v>
      </c>
      <c r="G541" s="313">
        <f t="shared" si="301"/>
        <v>1834.49</v>
      </c>
      <c r="H541" s="552">
        <v>0</v>
      </c>
      <c r="I541" s="310">
        <v>0</v>
      </c>
      <c r="J541" s="310">
        <v>0</v>
      </c>
      <c r="K541" s="310">
        <v>0</v>
      </c>
      <c r="L541" s="109"/>
      <c r="M541" s="45"/>
      <c r="N541" s="45"/>
    </row>
    <row r="542" spans="1:14" ht="17.100000000000001" customHeight="1">
      <c r="A542" s="614"/>
      <c r="B542" s="22"/>
      <c r="C542" s="297" t="s">
        <v>152</v>
      </c>
      <c r="D542" s="310">
        <v>0</v>
      </c>
      <c r="E542" s="310">
        <v>0</v>
      </c>
      <c r="F542" s="310">
        <v>0</v>
      </c>
      <c r="G542" s="310">
        <v>0</v>
      </c>
      <c r="H542" s="551">
        <f>H540</f>
        <v>1642.19</v>
      </c>
      <c r="I542" s="290"/>
      <c r="J542" s="313">
        <f t="shared" ref="J542:K542" si="302">J540</f>
        <v>6030.76</v>
      </c>
      <c r="K542" s="313">
        <f t="shared" si="302"/>
        <v>6030.76</v>
      </c>
      <c r="L542" s="109"/>
      <c r="M542" s="45"/>
      <c r="N542" s="45"/>
    </row>
    <row r="543" spans="1:14" ht="15" customHeight="1">
      <c r="A543" s="654"/>
      <c r="B543" s="21"/>
      <c r="C543" s="188" t="s">
        <v>9</v>
      </c>
      <c r="D543" s="246">
        <v>0</v>
      </c>
      <c r="E543" s="125">
        <v>0</v>
      </c>
      <c r="F543" s="123">
        <v>0</v>
      </c>
      <c r="G543" s="125">
        <v>0</v>
      </c>
      <c r="H543" s="551">
        <v>0</v>
      </c>
      <c r="I543" s="125">
        <v>0</v>
      </c>
      <c r="J543" s="209">
        <v>0</v>
      </c>
      <c r="K543" s="209">
        <v>0</v>
      </c>
      <c r="L543" s="109"/>
      <c r="M543" s="45"/>
      <c r="N543" s="45">
        <f t="shared" si="217"/>
        <v>0</v>
      </c>
    </row>
    <row r="544" spans="1:14" ht="12.6" customHeight="1">
      <c r="A544" s="654"/>
      <c r="B544" s="21"/>
      <c r="C544" s="188" t="s">
        <v>56</v>
      </c>
      <c r="D544" s="246">
        <v>0</v>
      </c>
      <c r="E544" s="125">
        <v>0</v>
      </c>
      <c r="F544" s="123">
        <v>0</v>
      </c>
      <c r="G544" s="125">
        <v>0</v>
      </c>
      <c r="H544" s="551">
        <v>0</v>
      </c>
      <c r="I544" s="125">
        <v>0</v>
      </c>
      <c r="J544" s="209">
        <v>0</v>
      </c>
      <c r="K544" s="209">
        <v>0</v>
      </c>
      <c r="L544" s="109"/>
      <c r="M544" s="45"/>
      <c r="N544" s="45">
        <f t="shared" si="217"/>
        <v>0</v>
      </c>
    </row>
    <row r="545" spans="1:14" ht="22.5" customHeight="1">
      <c r="A545" s="654"/>
      <c r="B545" s="21"/>
      <c r="C545" s="188" t="s">
        <v>39</v>
      </c>
      <c r="D545" s="246">
        <v>0</v>
      </c>
      <c r="E545" s="125">
        <v>0</v>
      </c>
      <c r="F545" s="123">
        <v>0</v>
      </c>
      <c r="G545" s="143">
        <f>G548</f>
        <v>1834.49</v>
      </c>
      <c r="H545" s="551">
        <f>H548</f>
        <v>1642.19</v>
      </c>
      <c r="I545" s="125">
        <f t="shared" ref="I545" si="303">I548</f>
        <v>5971.65</v>
      </c>
      <c r="J545" s="209">
        <f t="shared" ref="J545:K545" si="304">J548</f>
        <v>6030.76</v>
      </c>
      <c r="K545" s="209">
        <f t="shared" si="304"/>
        <v>6030.76</v>
      </c>
      <c r="L545" s="109"/>
      <c r="M545" s="45"/>
      <c r="N545" s="45">
        <f t="shared" si="217"/>
        <v>15538.2</v>
      </c>
    </row>
    <row r="546" spans="1:14" ht="15" customHeight="1">
      <c r="A546" s="654"/>
      <c r="B546" s="21"/>
      <c r="C546" s="297" t="s">
        <v>151</v>
      </c>
      <c r="D546" s="313">
        <f>D545</f>
        <v>0</v>
      </c>
      <c r="E546" s="313">
        <f t="shared" ref="E546" si="305">E545</f>
        <v>0</v>
      </c>
      <c r="F546" s="313">
        <f t="shared" ref="F546" si="306">F545</f>
        <v>0</v>
      </c>
      <c r="G546" s="313">
        <f t="shared" ref="G546" si="307">G545</f>
        <v>1834.49</v>
      </c>
      <c r="H546" s="552">
        <v>0</v>
      </c>
      <c r="I546" s="310">
        <v>0</v>
      </c>
      <c r="J546" s="310">
        <v>0</v>
      </c>
      <c r="K546" s="310">
        <v>0</v>
      </c>
      <c r="L546" s="109"/>
      <c r="M546" s="45"/>
      <c r="N546" s="45"/>
    </row>
    <row r="547" spans="1:14" ht="17.25" customHeight="1">
      <c r="A547" s="654"/>
      <c r="B547" s="21"/>
      <c r="C547" s="297" t="s">
        <v>152</v>
      </c>
      <c r="D547" s="310">
        <v>0</v>
      </c>
      <c r="E547" s="310">
        <v>0</v>
      </c>
      <c r="F547" s="310">
        <v>0</v>
      </c>
      <c r="G547" s="310">
        <v>0</v>
      </c>
      <c r="H547" s="551">
        <f>H545</f>
        <v>1642.19</v>
      </c>
      <c r="I547" s="313"/>
      <c r="J547" s="313">
        <f t="shared" ref="J547:K547" si="308">J545</f>
        <v>6030.76</v>
      </c>
      <c r="K547" s="313">
        <f t="shared" si="308"/>
        <v>6030.76</v>
      </c>
      <c r="L547" s="109"/>
      <c r="M547" s="45"/>
      <c r="N547" s="45"/>
    </row>
    <row r="548" spans="1:14" ht="63" customHeight="1">
      <c r="A548" s="655"/>
      <c r="B548" s="23"/>
      <c r="C548" s="263" t="s">
        <v>149</v>
      </c>
      <c r="D548" s="246">
        <v>0</v>
      </c>
      <c r="E548" s="125">
        <v>0</v>
      </c>
      <c r="F548" s="123">
        <v>0</v>
      </c>
      <c r="G548" s="127">
        <v>1834.49</v>
      </c>
      <c r="H548" s="551">
        <v>1642.19</v>
      </c>
      <c r="I548" s="125">
        <v>5971.65</v>
      </c>
      <c r="J548" s="209">
        <v>6030.76</v>
      </c>
      <c r="K548" s="313">
        <v>6030.76</v>
      </c>
      <c r="L548" s="109"/>
      <c r="M548" s="45"/>
      <c r="N548" s="45">
        <f t="shared" si="217"/>
        <v>15538.2</v>
      </c>
    </row>
    <row r="549" spans="1:14" ht="38.25" customHeight="1">
      <c r="A549" s="653" t="s">
        <v>99</v>
      </c>
      <c r="B549" s="30" t="s">
        <v>103</v>
      </c>
      <c r="C549" s="188" t="s">
        <v>48</v>
      </c>
      <c r="D549" s="246">
        <v>0</v>
      </c>
      <c r="E549" s="100">
        <v>0</v>
      </c>
      <c r="F549" s="98">
        <v>0</v>
      </c>
      <c r="G549" s="127">
        <f>G554</f>
        <v>820</v>
      </c>
      <c r="H549" s="451">
        <f>H551</f>
        <v>3539.82</v>
      </c>
      <c r="I549" s="141">
        <f t="shared" ref="I549:J549" si="309">I554</f>
        <v>945</v>
      </c>
      <c r="J549" s="141">
        <f t="shared" si="309"/>
        <v>0</v>
      </c>
      <c r="K549" s="141">
        <f t="shared" ref="K549" si="310">K554</f>
        <v>0</v>
      </c>
      <c r="L549" s="109"/>
      <c r="M549" s="45"/>
      <c r="N549" s="45">
        <f t="shared" si="217"/>
        <v>4359.82</v>
      </c>
    </row>
    <row r="550" spans="1:14" ht="18" customHeight="1">
      <c r="A550" s="614"/>
      <c r="B550" s="22"/>
      <c r="C550" s="297" t="s">
        <v>151</v>
      </c>
      <c r="D550" s="290">
        <f>D549</f>
        <v>0</v>
      </c>
      <c r="E550" s="313">
        <f t="shared" ref="E550:G550" si="311">E549</f>
        <v>0</v>
      </c>
      <c r="F550" s="313">
        <f t="shared" si="311"/>
        <v>0</v>
      </c>
      <c r="G550" s="314">
        <f t="shared" si="311"/>
        <v>820</v>
      </c>
      <c r="H550" s="552">
        <v>0</v>
      </c>
      <c r="I550" s="310">
        <v>0</v>
      </c>
      <c r="J550" s="310">
        <v>0</v>
      </c>
      <c r="K550" s="310">
        <v>0</v>
      </c>
      <c r="L550" s="109"/>
      <c r="M550" s="45"/>
      <c r="N550" s="45"/>
    </row>
    <row r="551" spans="1:14" ht="17.25" customHeight="1">
      <c r="A551" s="614"/>
      <c r="B551" s="22"/>
      <c r="C551" s="297" t="s">
        <v>152</v>
      </c>
      <c r="D551" s="310">
        <v>0</v>
      </c>
      <c r="E551" s="310">
        <v>0</v>
      </c>
      <c r="F551" s="310">
        <v>0</v>
      </c>
      <c r="G551" s="310">
        <v>0</v>
      </c>
      <c r="H551" s="451">
        <f>H554</f>
        <v>3539.82</v>
      </c>
      <c r="I551" s="141"/>
      <c r="J551" s="314">
        <f t="shared" ref="J551:K551" si="312">J548</f>
        <v>6030.76</v>
      </c>
      <c r="K551" s="314">
        <f t="shared" si="312"/>
        <v>6030.76</v>
      </c>
      <c r="L551" s="109"/>
      <c r="M551" s="45"/>
      <c r="N551" s="45"/>
    </row>
    <row r="552" spans="1:14" ht="20.25" customHeight="1">
      <c r="A552" s="654"/>
      <c r="B552" s="21"/>
      <c r="C552" s="188" t="s">
        <v>9</v>
      </c>
      <c r="D552" s="246">
        <v>0</v>
      </c>
      <c r="E552" s="100">
        <v>0</v>
      </c>
      <c r="F552" s="98">
        <v>0</v>
      </c>
      <c r="G552" s="100">
        <v>0</v>
      </c>
      <c r="H552" s="550">
        <v>0</v>
      </c>
      <c r="I552" s="141">
        <v>0</v>
      </c>
      <c r="J552" s="141">
        <v>0</v>
      </c>
      <c r="K552" s="141">
        <v>0</v>
      </c>
      <c r="L552" s="110"/>
      <c r="M552" s="45"/>
      <c r="N552" s="45">
        <f t="shared" si="217"/>
        <v>0</v>
      </c>
    </row>
    <row r="553" spans="1:14" ht="14.1" customHeight="1">
      <c r="A553" s="654"/>
      <c r="B553" s="21"/>
      <c r="C553" s="188" t="s">
        <v>56</v>
      </c>
      <c r="D553" s="246">
        <v>0</v>
      </c>
      <c r="E553" s="100">
        <v>0</v>
      </c>
      <c r="F553" s="98">
        <v>0</v>
      </c>
      <c r="G553" s="100">
        <v>0</v>
      </c>
      <c r="H553" s="550">
        <v>0</v>
      </c>
      <c r="I553" s="141">
        <v>0</v>
      </c>
      <c r="J553" s="141">
        <v>0</v>
      </c>
      <c r="K553" s="141">
        <v>0</v>
      </c>
      <c r="L553" s="110"/>
      <c r="M553" s="45"/>
      <c r="N553" s="45">
        <f t="shared" si="217"/>
        <v>0</v>
      </c>
    </row>
    <row r="554" spans="1:14" ht="22.5" customHeight="1">
      <c r="A554" s="654"/>
      <c r="B554" s="21"/>
      <c r="C554" s="188" t="s">
        <v>39</v>
      </c>
      <c r="D554" s="246">
        <v>0</v>
      </c>
      <c r="E554" s="100">
        <v>0</v>
      </c>
      <c r="F554" s="98">
        <v>0</v>
      </c>
      <c r="G554" s="127">
        <f>G557</f>
        <v>820</v>
      </c>
      <c r="H554" s="451">
        <f>H556</f>
        <v>3539.82</v>
      </c>
      <c r="I554" s="141">
        <f t="shared" ref="I554:K554" si="313">I557</f>
        <v>945</v>
      </c>
      <c r="J554" s="141">
        <f t="shared" si="313"/>
        <v>0</v>
      </c>
      <c r="K554" s="141">
        <f t="shared" si="313"/>
        <v>0</v>
      </c>
      <c r="L554" s="109"/>
      <c r="M554" s="45"/>
      <c r="N554" s="45">
        <f t="shared" si="217"/>
        <v>4359.82</v>
      </c>
    </row>
    <row r="555" spans="1:14" ht="15" customHeight="1">
      <c r="A555" s="654"/>
      <c r="B555" s="21"/>
      <c r="C555" s="297" t="s">
        <v>151</v>
      </c>
      <c r="D555" s="313">
        <f>D554</f>
        <v>0</v>
      </c>
      <c r="E555" s="313">
        <f t="shared" ref="E555" si="314">E554</f>
        <v>0</v>
      </c>
      <c r="F555" s="313">
        <f t="shared" ref="F555" si="315">F554</f>
        <v>0</v>
      </c>
      <c r="G555" s="314">
        <f t="shared" ref="G555" si="316">G554</f>
        <v>820</v>
      </c>
      <c r="H555" s="552">
        <v>0</v>
      </c>
      <c r="I555" s="310">
        <v>0</v>
      </c>
      <c r="J555" s="310">
        <v>0</v>
      </c>
      <c r="K555" s="310">
        <v>0</v>
      </c>
      <c r="L555" s="109"/>
      <c r="M555" s="45"/>
      <c r="N555" s="45"/>
    </row>
    <row r="556" spans="1:14" ht="15.75" customHeight="1">
      <c r="A556" s="654"/>
      <c r="B556" s="21"/>
      <c r="C556" s="297" t="s">
        <v>152</v>
      </c>
      <c r="D556" s="310">
        <v>0</v>
      </c>
      <c r="E556" s="310">
        <v>0</v>
      </c>
      <c r="F556" s="310">
        <v>0</v>
      </c>
      <c r="G556" s="310">
        <v>0</v>
      </c>
      <c r="H556" s="451">
        <f>H557</f>
        <v>3539.82</v>
      </c>
      <c r="I556" s="141"/>
      <c r="J556" s="314">
        <f t="shared" ref="J556:K556" si="317">J551</f>
        <v>6030.76</v>
      </c>
      <c r="K556" s="314">
        <f t="shared" si="317"/>
        <v>6030.76</v>
      </c>
      <c r="L556" s="109"/>
      <c r="M556" s="45"/>
      <c r="N556" s="45"/>
    </row>
    <row r="557" spans="1:14" ht="54" customHeight="1">
      <c r="A557" s="655"/>
      <c r="B557" s="23"/>
      <c r="C557" s="263" t="s">
        <v>149</v>
      </c>
      <c r="D557" s="246">
        <v>0</v>
      </c>
      <c r="E557" s="100">
        <v>0</v>
      </c>
      <c r="F557" s="98">
        <v>0</v>
      </c>
      <c r="G557" s="127">
        <v>820</v>
      </c>
      <c r="H557" s="451">
        <v>3539.82</v>
      </c>
      <c r="I557" s="141">
        <v>945</v>
      </c>
      <c r="J557" s="141">
        <v>0</v>
      </c>
      <c r="K557" s="141">
        <v>0</v>
      </c>
      <c r="L557" s="109"/>
      <c r="M557" s="45"/>
      <c r="N557" s="45">
        <f t="shared" si="217"/>
        <v>4359.82</v>
      </c>
    </row>
    <row r="558" spans="1:14" ht="52.5" customHeight="1">
      <c r="A558" s="653" t="s">
        <v>102</v>
      </c>
      <c r="B558" s="30" t="s">
        <v>100</v>
      </c>
      <c r="C558" s="188" t="s">
        <v>48</v>
      </c>
      <c r="D558" s="246">
        <v>0</v>
      </c>
      <c r="E558" s="2">
        <v>0</v>
      </c>
      <c r="F558" s="312">
        <f>F563</f>
        <v>0</v>
      </c>
      <c r="G558" s="127">
        <f>G563</f>
        <v>1497.6</v>
      </c>
      <c r="H558" s="451">
        <f t="shared" ref="H558:I558" si="318">H563</f>
        <v>168.47</v>
      </c>
      <c r="I558" s="127">
        <f t="shared" si="318"/>
        <v>1497.6</v>
      </c>
      <c r="J558" s="211">
        <f t="shared" ref="J558:K558" si="319">J563</f>
        <v>294</v>
      </c>
      <c r="K558" s="211">
        <f t="shared" si="319"/>
        <v>294</v>
      </c>
      <c r="L558" s="109"/>
      <c r="M558" s="45"/>
      <c r="N558" s="45">
        <f t="shared" ref="N558:N586" si="320">E558+F558+G558+H558+J558+K558</f>
        <v>2254.0699999999997</v>
      </c>
    </row>
    <row r="559" spans="1:14" ht="15" customHeight="1">
      <c r="A559" s="614"/>
      <c r="B559" s="22"/>
      <c r="C559" s="297" t="s">
        <v>151</v>
      </c>
      <c r="D559" s="290">
        <f>D558</f>
        <v>0</v>
      </c>
      <c r="E559" s="313">
        <f t="shared" ref="E559:G559" si="321">E558</f>
        <v>0</v>
      </c>
      <c r="F559" s="141">
        <f t="shared" si="321"/>
        <v>0</v>
      </c>
      <c r="G559" s="313">
        <f t="shared" si="321"/>
        <v>1497.6</v>
      </c>
      <c r="H559" s="552">
        <v>0</v>
      </c>
      <c r="I559" s="310">
        <v>0</v>
      </c>
      <c r="J559" s="310">
        <v>0</v>
      </c>
      <c r="K559" s="310">
        <v>0</v>
      </c>
      <c r="L559" s="109"/>
      <c r="M559" s="45"/>
      <c r="N559" s="45"/>
    </row>
    <row r="560" spans="1:14" ht="18" customHeight="1">
      <c r="A560" s="614"/>
      <c r="B560" s="22"/>
      <c r="C560" s="297" t="s">
        <v>152</v>
      </c>
      <c r="D560" s="310">
        <v>0</v>
      </c>
      <c r="E560" s="310">
        <v>0</v>
      </c>
      <c r="F560" s="312">
        <v>0</v>
      </c>
      <c r="G560" s="310">
        <v>0</v>
      </c>
      <c r="H560" s="451">
        <f>H558</f>
        <v>168.47</v>
      </c>
      <c r="I560" s="295"/>
      <c r="J560" s="314">
        <f t="shared" ref="J560:K560" si="322">J558</f>
        <v>294</v>
      </c>
      <c r="K560" s="314">
        <f t="shared" si="322"/>
        <v>294</v>
      </c>
      <c r="L560" s="109"/>
      <c r="M560" s="45"/>
      <c r="N560" s="45"/>
    </row>
    <row r="561" spans="1:14" ht="18.75" customHeight="1">
      <c r="A561" s="654"/>
      <c r="B561" s="21"/>
      <c r="C561" s="188" t="s">
        <v>9</v>
      </c>
      <c r="D561" s="246">
        <v>0</v>
      </c>
      <c r="E561" s="2">
        <v>0</v>
      </c>
      <c r="F561" s="312">
        <v>0</v>
      </c>
      <c r="G561" s="2">
        <v>0</v>
      </c>
      <c r="H561" s="551">
        <v>0</v>
      </c>
      <c r="I561" s="125">
        <v>0</v>
      </c>
      <c r="J561" s="209">
        <v>0</v>
      </c>
      <c r="K561" s="209">
        <v>0</v>
      </c>
      <c r="L561" s="110"/>
      <c r="M561" s="45"/>
      <c r="N561" s="45">
        <f t="shared" si="320"/>
        <v>0</v>
      </c>
    </row>
    <row r="562" spans="1:14" ht="18" customHeight="1">
      <c r="A562" s="654"/>
      <c r="B562" s="21"/>
      <c r="C562" s="188" t="s">
        <v>56</v>
      </c>
      <c r="D562" s="246">
        <v>0</v>
      </c>
      <c r="E562" s="2">
        <v>0</v>
      </c>
      <c r="F562" s="312">
        <v>0</v>
      </c>
      <c r="G562" s="2">
        <v>0</v>
      </c>
      <c r="H562" s="551">
        <v>0</v>
      </c>
      <c r="I562" s="125">
        <v>0</v>
      </c>
      <c r="J562" s="209">
        <v>0</v>
      </c>
      <c r="K562" s="209">
        <v>0</v>
      </c>
      <c r="L562" s="110"/>
      <c r="M562" s="45"/>
      <c r="N562" s="45">
        <f t="shared" si="320"/>
        <v>0</v>
      </c>
    </row>
    <row r="563" spans="1:14" ht="27.75" customHeight="1">
      <c r="A563" s="654"/>
      <c r="B563" s="21"/>
      <c r="C563" s="188" t="s">
        <v>39</v>
      </c>
      <c r="D563" s="246">
        <v>0</v>
      </c>
      <c r="E563" s="2">
        <v>0</v>
      </c>
      <c r="F563" s="312">
        <f>F566</f>
        <v>0</v>
      </c>
      <c r="G563" s="127">
        <f>G566</f>
        <v>1497.6</v>
      </c>
      <c r="H563" s="451">
        <f t="shared" ref="H563:K563" si="323">H566</f>
        <v>168.47</v>
      </c>
      <c r="I563" s="127">
        <f t="shared" si="323"/>
        <v>1497.6</v>
      </c>
      <c r="J563" s="211">
        <f t="shared" si="323"/>
        <v>294</v>
      </c>
      <c r="K563" s="211">
        <f t="shared" si="323"/>
        <v>294</v>
      </c>
      <c r="L563" s="109"/>
      <c r="M563" s="45"/>
      <c r="N563" s="45">
        <f t="shared" si="320"/>
        <v>2254.0699999999997</v>
      </c>
    </row>
    <row r="564" spans="1:14" ht="17.25" customHeight="1">
      <c r="A564" s="654"/>
      <c r="B564" s="21"/>
      <c r="C564" s="297" t="s">
        <v>151</v>
      </c>
      <c r="D564" s="313">
        <f>D563</f>
        <v>0</v>
      </c>
      <c r="E564" s="313">
        <f t="shared" ref="E564" si="324">E563</f>
        <v>0</v>
      </c>
      <c r="F564" s="313">
        <f t="shared" ref="F564" si="325">F563</f>
        <v>0</v>
      </c>
      <c r="G564" s="314">
        <f t="shared" ref="G564" si="326">G563</f>
        <v>1497.6</v>
      </c>
      <c r="H564" s="552">
        <v>0</v>
      </c>
      <c r="I564" s="310">
        <v>0</v>
      </c>
      <c r="J564" s="310">
        <v>0</v>
      </c>
      <c r="K564" s="310">
        <v>0</v>
      </c>
      <c r="L564" s="109"/>
      <c r="M564" s="45"/>
      <c r="N564" s="45"/>
    </row>
    <row r="565" spans="1:14" ht="15.75" customHeight="1">
      <c r="A565" s="654"/>
      <c r="B565" s="21"/>
      <c r="C565" s="297" t="s">
        <v>152</v>
      </c>
      <c r="D565" s="310">
        <v>0</v>
      </c>
      <c r="E565" s="310">
        <v>0</v>
      </c>
      <c r="F565" s="310">
        <v>0</v>
      </c>
      <c r="G565" s="310">
        <v>0</v>
      </c>
      <c r="H565" s="451">
        <f>H563</f>
        <v>168.47</v>
      </c>
      <c r="I565" s="314"/>
      <c r="J565" s="314">
        <f t="shared" ref="J565:K565" si="327">J563</f>
        <v>294</v>
      </c>
      <c r="K565" s="314">
        <f t="shared" si="327"/>
        <v>294</v>
      </c>
      <c r="L565" s="109"/>
      <c r="M565" s="45"/>
      <c r="N565" s="45"/>
    </row>
    <row r="566" spans="1:14" ht="51.75" customHeight="1">
      <c r="A566" s="655"/>
      <c r="B566" s="23"/>
      <c r="C566" s="263" t="s">
        <v>149</v>
      </c>
      <c r="D566" s="246">
        <v>0</v>
      </c>
      <c r="E566" s="2">
        <v>0</v>
      </c>
      <c r="F566" s="99">
        <v>0</v>
      </c>
      <c r="G566" s="127">
        <v>1497.6</v>
      </c>
      <c r="H566" s="451">
        <v>168.47</v>
      </c>
      <c r="I566" s="127">
        <v>1497.6</v>
      </c>
      <c r="J566" s="211">
        <v>294</v>
      </c>
      <c r="K566" s="211">
        <v>294</v>
      </c>
      <c r="L566" s="109"/>
      <c r="M566" s="45"/>
      <c r="N566" s="45">
        <f t="shared" si="320"/>
        <v>2254.0699999999997</v>
      </c>
    </row>
    <row r="567" spans="1:14">
      <c r="A567" s="656" t="s">
        <v>77</v>
      </c>
      <c r="B567" s="30" t="s">
        <v>78</v>
      </c>
      <c r="C567" s="507" t="s">
        <v>48</v>
      </c>
      <c r="D567" s="454">
        <v>0</v>
      </c>
      <c r="E567" s="454">
        <v>0</v>
      </c>
      <c r="F567" s="454">
        <v>0</v>
      </c>
      <c r="G567" s="454">
        <v>0</v>
      </c>
      <c r="H567" s="554">
        <v>0</v>
      </c>
      <c r="I567" s="454">
        <v>0</v>
      </c>
      <c r="J567" s="465">
        <v>0</v>
      </c>
      <c r="K567" s="215"/>
      <c r="L567" s="110"/>
      <c r="M567" s="45"/>
      <c r="N567" s="45">
        <f t="shared" si="320"/>
        <v>0</v>
      </c>
    </row>
    <row r="568" spans="1:14" ht="102">
      <c r="A568" s="657"/>
      <c r="B568" s="161" t="s">
        <v>79</v>
      </c>
      <c r="C568" s="507"/>
      <c r="D568" s="454"/>
      <c r="E568" s="454"/>
      <c r="F568" s="454"/>
      <c r="G568" s="454"/>
      <c r="H568" s="554"/>
      <c r="I568" s="454"/>
      <c r="J568" s="465"/>
      <c r="K568" s="214">
        <v>0</v>
      </c>
      <c r="L568" s="110"/>
      <c r="M568" s="45"/>
      <c r="N568" s="45">
        <f t="shared" si="320"/>
        <v>0</v>
      </c>
    </row>
    <row r="569" spans="1:14" ht="22.5" customHeight="1">
      <c r="A569" s="658"/>
      <c r="B569" s="21"/>
      <c r="C569" s="188" t="s">
        <v>39</v>
      </c>
      <c r="D569" s="238">
        <v>0</v>
      </c>
      <c r="E569" s="4">
        <v>0</v>
      </c>
      <c r="F569" s="4">
        <v>0</v>
      </c>
      <c r="G569" s="4">
        <v>0</v>
      </c>
      <c r="H569" s="552">
        <v>0</v>
      </c>
      <c r="I569" s="4">
        <v>0</v>
      </c>
      <c r="J569" s="4">
        <v>0</v>
      </c>
      <c r="K569" s="214">
        <v>0</v>
      </c>
      <c r="L569" s="110"/>
      <c r="M569" s="45"/>
      <c r="N569" s="45">
        <f t="shared" si="320"/>
        <v>0</v>
      </c>
    </row>
    <row r="570" spans="1:14" ht="49.5" customHeight="1">
      <c r="A570" s="655"/>
      <c r="B570" s="23"/>
      <c r="C570" s="263" t="s">
        <v>149</v>
      </c>
      <c r="D570" s="238">
        <v>0</v>
      </c>
      <c r="E570" s="4">
        <v>0</v>
      </c>
      <c r="F570" s="4">
        <v>0</v>
      </c>
      <c r="G570" s="4">
        <v>0</v>
      </c>
      <c r="H570" s="552">
        <v>0</v>
      </c>
      <c r="I570" s="4">
        <v>0</v>
      </c>
      <c r="J570" s="4">
        <v>0</v>
      </c>
      <c r="K570" s="185">
        <v>0</v>
      </c>
      <c r="L570" s="110"/>
      <c r="M570" s="45"/>
      <c r="N570" s="45">
        <f t="shared" si="320"/>
        <v>0</v>
      </c>
    </row>
    <row r="571" spans="1:14" ht="102">
      <c r="A571" s="659" t="s">
        <v>80</v>
      </c>
      <c r="B571" s="159" t="s">
        <v>81</v>
      </c>
      <c r="C571" s="188" t="s">
        <v>48</v>
      </c>
      <c r="D571" s="238">
        <v>0</v>
      </c>
      <c r="E571" s="4">
        <v>0</v>
      </c>
      <c r="F571" s="4">
        <v>0</v>
      </c>
      <c r="G571" s="4">
        <v>0</v>
      </c>
      <c r="H571" s="552">
        <v>0</v>
      </c>
      <c r="I571" s="4">
        <v>0</v>
      </c>
      <c r="J571" s="4">
        <v>0</v>
      </c>
      <c r="K571" s="185">
        <v>0</v>
      </c>
      <c r="L571" s="110"/>
      <c r="M571" s="45"/>
      <c r="N571" s="45">
        <f t="shared" si="320"/>
        <v>0</v>
      </c>
    </row>
    <row r="572" spans="1:14" ht="23.45" customHeight="1">
      <c r="A572" s="658"/>
      <c r="B572" s="21"/>
      <c r="C572" s="188" t="s">
        <v>39</v>
      </c>
      <c r="D572" s="238">
        <v>0</v>
      </c>
      <c r="E572" s="4">
        <v>0</v>
      </c>
      <c r="F572" s="4">
        <v>0</v>
      </c>
      <c r="G572" s="4">
        <v>0</v>
      </c>
      <c r="H572" s="552">
        <v>0</v>
      </c>
      <c r="I572" s="4">
        <v>0</v>
      </c>
      <c r="J572" s="4">
        <v>0</v>
      </c>
      <c r="K572" s="185">
        <v>0</v>
      </c>
      <c r="L572" s="110"/>
      <c r="M572" s="45"/>
      <c r="N572" s="45">
        <f t="shared" si="320"/>
        <v>0</v>
      </c>
    </row>
    <row r="573" spans="1:14" ht="52.5" customHeight="1">
      <c r="A573" s="655"/>
      <c r="B573" s="23"/>
      <c r="C573" s="263" t="s">
        <v>149</v>
      </c>
      <c r="D573" s="238">
        <v>0</v>
      </c>
      <c r="E573" s="4">
        <v>0</v>
      </c>
      <c r="F573" s="4">
        <v>0</v>
      </c>
      <c r="G573" s="4">
        <v>0</v>
      </c>
      <c r="H573" s="552">
        <v>0</v>
      </c>
      <c r="I573" s="4">
        <v>0</v>
      </c>
      <c r="J573" s="4">
        <v>0</v>
      </c>
      <c r="K573" s="215">
        <v>0</v>
      </c>
      <c r="L573" s="110"/>
      <c r="M573" s="45"/>
      <c r="N573" s="45">
        <f t="shared" si="320"/>
        <v>0</v>
      </c>
    </row>
    <row r="574" spans="1:14" ht="16.5" customHeight="1">
      <c r="A574" s="656" t="s">
        <v>96</v>
      </c>
      <c r="B574" s="30" t="s">
        <v>78</v>
      </c>
      <c r="C574" s="526" t="s">
        <v>48</v>
      </c>
      <c r="D574" s="42"/>
      <c r="E574" s="464">
        <v>0</v>
      </c>
      <c r="F574" s="453">
        <f>F578</f>
        <v>1200</v>
      </c>
      <c r="G574" s="453">
        <f t="shared" ref="G574" si="328">G578</f>
        <v>547.45000000000005</v>
      </c>
      <c r="H574" s="575">
        <f>H578</f>
        <v>559.15</v>
      </c>
      <c r="I574" s="461"/>
      <c r="J574" s="461">
        <f>J578</f>
        <v>559.15</v>
      </c>
      <c r="K574" s="232"/>
      <c r="L574" s="110"/>
      <c r="M574" s="45"/>
      <c r="N574" s="45">
        <f t="shared" si="320"/>
        <v>2865.75</v>
      </c>
    </row>
    <row r="575" spans="1:14" ht="65.25" customHeight="1">
      <c r="A575" s="657"/>
      <c r="B575" s="22" t="s">
        <v>97</v>
      </c>
      <c r="C575" s="526"/>
      <c r="D575" s="222">
        <v>0</v>
      </c>
      <c r="E575" s="464"/>
      <c r="F575" s="454"/>
      <c r="G575" s="453"/>
      <c r="H575" s="588"/>
      <c r="I575" s="525"/>
      <c r="J575" s="525"/>
      <c r="K575" s="52">
        <f>K578</f>
        <v>559.15</v>
      </c>
      <c r="L575" s="110"/>
      <c r="M575" s="45"/>
      <c r="N575" s="45">
        <f t="shared" si="320"/>
        <v>559.15</v>
      </c>
    </row>
    <row r="576" spans="1:14" ht="16.5" customHeight="1">
      <c r="A576" s="660"/>
      <c r="B576" s="22"/>
      <c r="C576" s="297" t="s">
        <v>151</v>
      </c>
      <c r="D576" s="222">
        <f>D575</f>
        <v>0</v>
      </c>
      <c r="E576" s="222">
        <f t="shared" ref="E576" si="329">E575</f>
        <v>0</v>
      </c>
      <c r="F576" s="320">
        <f>F574</f>
        <v>1200</v>
      </c>
      <c r="G576" s="320">
        <f>G574</f>
        <v>547.45000000000005</v>
      </c>
      <c r="H576" s="544">
        <v>0</v>
      </c>
      <c r="I576" s="304"/>
      <c r="J576" s="304">
        <v>0</v>
      </c>
      <c r="K576" s="304">
        <v>0</v>
      </c>
      <c r="L576" s="110"/>
      <c r="M576" s="45"/>
      <c r="N576" s="45"/>
    </row>
    <row r="577" spans="1:19" ht="14.25" customHeight="1">
      <c r="A577" s="660"/>
      <c r="B577" s="22"/>
      <c r="C577" s="297" t="s">
        <v>152</v>
      </c>
      <c r="D577" s="222">
        <v>0</v>
      </c>
      <c r="E577" s="289">
        <v>0</v>
      </c>
      <c r="F577" s="288">
        <v>0</v>
      </c>
      <c r="G577" s="312">
        <v>0</v>
      </c>
      <c r="H577" s="545">
        <f>H574</f>
        <v>559.15</v>
      </c>
      <c r="I577" s="293"/>
      <c r="J577" s="315">
        <f t="shared" ref="J577:K577" si="330">J574</f>
        <v>559.15</v>
      </c>
      <c r="K577" s="304">
        <f t="shared" si="330"/>
        <v>0</v>
      </c>
      <c r="L577" s="110"/>
      <c r="M577" s="45"/>
      <c r="N577" s="45"/>
    </row>
    <row r="578" spans="1:19" ht="27.75" customHeight="1">
      <c r="A578" s="658"/>
      <c r="B578" s="21"/>
      <c r="C578" s="188" t="s">
        <v>39</v>
      </c>
      <c r="D578" s="238">
        <v>0</v>
      </c>
      <c r="E578" s="94">
        <v>0</v>
      </c>
      <c r="F578" s="95">
        <f>F581</f>
        <v>1200</v>
      </c>
      <c r="G578" s="135">
        <f t="shared" ref="G578" si="331">G581</f>
        <v>547.45000000000005</v>
      </c>
      <c r="H578" s="549">
        <f>H581</f>
        <v>559.15</v>
      </c>
      <c r="I578" s="231"/>
      <c r="J578" s="231">
        <f t="shared" ref="J578:K578" si="332">J581</f>
        <v>559.15</v>
      </c>
      <c r="K578" s="231">
        <f t="shared" si="332"/>
        <v>559.15</v>
      </c>
      <c r="L578" s="110"/>
      <c r="M578" s="45"/>
      <c r="N578" s="45">
        <f t="shared" si="320"/>
        <v>3424.9</v>
      </c>
    </row>
    <row r="579" spans="1:19" ht="19.5" customHeight="1">
      <c r="A579" s="658"/>
      <c r="B579" s="21"/>
      <c r="C579" s="297" t="s">
        <v>151</v>
      </c>
      <c r="D579" s="222">
        <f>D578</f>
        <v>0</v>
      </c>
      <c r="E579" s="222">
        <f t="shared" ref="E579" si="333">E578</f>
        <v>0</v>
      </c>
      <c r="F579" s="320">
        <f t="shared" ref="F579" si="334">F578</f>
        <v>1200</v>
      </c>
      <c r="G579" s="222">
        <f t="shared" ref="G579" si="335">G578</f>
        <v>547.45000000000005</v>
      </c>
      <c r="H579" s="544">
        <v>0</v>
      </c>
      <c r="I579" s="304"/>
      <c r="J579" s="304">
        <v>0</v>
      </c>
      <c r="K579" s="304">
        <v>0</v>
      </c>
      <c r="L579" s="110"/>
      <c r="M579" s="45"/>
      <c r="N579" s="45"/>
    </row>
    <row r="580" spans="1:19" ht="19.5" customHeight="1">
      <c r="A580" s="658"/>
      <c r="B580" s="21"/>
      <c r="C580" s="297" t="s">
        <v>152</v>
      </c>
      <c r="D580" s="222">
        <v>0</v>
      </c>
      <c r="E580" s="308">
        <v>0</v>
      </c>
      <c r="F580" s="310">
        <v>0</v>
      </c>
      <c r="G580" s="312">
        <v>0</v>
      </c>
      <c r="H580" s="545">
        <f>H577</f>
        <v>559.15</v>
      </c>
      <c r="I580" s="315"/>
      <c r="J580" s="315">
        <f t="shared" ref="J580:K580" si="336">J577</f>
        <v>559.15</v>
      </c>
      <c r="K580" s="304">
        <f t="shared" si="336"/>
        <v>0</v>
      </c>
      <c r="L580" s="110"/>
      <c r="M580" s="45"/>
      <c r="N580" s="45"/>
    </row>
    <row r="581" spans="1:19" ht="47.45" customHeight="1">
      <c r="A581" s="655"/>
      <c r="B581" s="23"/>
      <c r="C581" s="263" t="s">
        <v>150</v>
      </c>
      <c r="D581" s="238">
        <v>0</v>
      </c>
      <c r="E581" s="94">
        <v>0</v>
      </c>
      <c r="F581" s="95">
        <v>1200</v>
      </c>
      <c r="G581" s="135">
        <f>G586</f>
        <v>547.45000000000005</v>
      </c>
      <c r="H581" s="549">
        <v>559.15</v>
      </c>
      <c r="I581" s="231"/>
      <c r="J581" s="231">
        <v>559.15</v>
      </c>
      <c r="K581" s="231">
        <v>559.15</v>
      </c>
      <c r="L581" s="110"/>
      <c r="M581" s="45"/>
      <c r="N581" s="45">
        <f t="shared" si="320"/>
        <v>3424.9</v>
      </c>
    </row>
    <row r="582" spans="1:19" ht="126" customHeight="1">
      <c r="A582" s="659" t="s">
        <v>98</v>
      </c>
      <c r="B582" s="29" t="s">
        <v>165</v>
      </c>
      <c r="C582" s="188" t="s">
        <v>48</v>
      </c>
      <c r="D582" s="238">
        <v>0</v>
      </c>
      <c r="E582" s="94">
        <v>0</v>
      </c>
      <c r="F582" s="95">
        <f>F585</f>
        <v>1200</v>
      </c>
      <c r="G582" s="135">
        <f t="shared" ref="G582" si="337">G585</f>
        <v>547.45000000000005</v>
      </c>
      <c r="H582" s="549">
        <f>H585</f>
        <v>559.15</v>
      </c>
      <c r="I582" s="135"/>
      <c r="J582" s="231">
        <f t="shared" ref="J582:K582" si="338">J585</f>
        <v>559.15</v>
      </c>
      <c r="K582" s="231">
        <f t="shared" si="338"/>
        <v>559.15</v>
      </c>
      <c r="L582" s="120"/>
      <c r="M582" s="45"/>
      <c r="N582" s="45">
        <f t="shared" si="320"/>
        <v>3424.9</v>
      </c>
    </row>
    <row r="583" spans="1:19" ht="15" customHeight="1">
      <c r="A583" s="661"/>
      <c r="B583" s="317"/>
      <c r="C583" s="297" t="s">
        <v>151</v>
      </c>
      <c r="D583" s="222">
        <f>D582</f>
        <v>0</v>
      </c>
      <c r="E583" s="222">
        <f t="shared" ref="E583" si="339">E582</f>
        <v>0</v>
      </c>
      <c r="F583" s="320">
        <f t="shared" ref="F583" si="340">F582</f>
        <v>1200</v>
      </c>
      <c r="G583" s="222">
        <f t="shared" ref="G583" si="341">G582</f>
        <v>547.45000000000005</v>
      </c>
      <c r="H583" s="544">
        <v>0</v>
      </c>
      <c r="I583" s="304"/>
      <c r="J583" s="304">
        <v>0</v>
      </c>
      <c r="K583" s="304">
        <v>0</v>
      </c>
      <c r="L583" s="120"/>
      <c r="M583" s="45"/>
      <c r="N583" s="45"/>
    </row>
    <row r="584" spans="1:19" ht="18.75" customHeight="1">
      <c r="A584" s="661"/>
      <c r="B584" s="317"/>
      <c r="C584" s="297" t="s">
        <v>152</v>
      </c>
      <c r="D584" s="222">
        <v>0</v>
      </c>
      <c r="E584" s="308">
        <v>0</v>
      </c>
      <c r="F584" s="310">
        <v>0</v>
      </c>
      <c r="G584" s="312">
        <v>0</v>
      </c>
      <c r="H584" s="545">
        <f>H581</f>
        <v>559.15</v>
      </c>
      <c r="I584" s="315"/>
      <c r="J584" s="315">
        <f t="shared" ref="J584:K584" si="342">J581</f>
        <v>559.15</v>
      </c>
      <c r="K584" s="304">
        <f t="shared" si="342"/>
        <v>559.15</v>
      </c>
      <c r="L584" s="120"/>
      <c r="M584" s="45"/>
      <c r="N584" s="45"/>
      <c r="S584" t="s">
        <v>157</v>
      </c>
    </row>
    <row r="585" spans="1:19" ht="22.5" customHeight="1">
      <c r="A585" s="658"/>
      <c r="B585" s="21"/>
      <c r="C585" s="188" t="s">
        <v>39</v>
      </c>
      <c r="D585" s="238">
        <v>0</v>
      </c>
      <c r="E585" s="94">
        <v>0</v>
      </c>
      <c r="F585" s="95">
        <f>F586</f>
        <v>1200</v>
      </c>
      <c r="G585" s="135">
        <f t="shared" ref="G585" si="343">G586</f>
        <v>547.45000000000005</v>
      </c>
      <c r="H585" s="549">
        <f>H586</f>
        <v>559.15</v>
      </c>
      <c r="I585" s="135"/>
      <c r="J585" s="231">
        <f t="shared" ref="J585:K585" si="344">J586</f>
        <v>559.15</v>
      </c>
      <c r="K585" s="231">
        <f t="shared" si="344"/>
        <v>559.15</v>
      </c>
      <c r="L585" s="120"/>
      <c r="M585" s="45"/>
      <c r="N585" s="45">
        <f t="shared" si="320"/>
        <v>3424.9</v>
      </c>
    </row>
    <row r="586" spans="1:19" ht="43.5" customHeight="1">
      <c r="A586" s="655"/>
      <c r="B586" s="23"/>
      <c r="C586" s="263" t="s">
        <v>150</v>
      </c>
      <c r="D586" s="238">
        <v>0</v>
      </c>
      <c r="E586" s="94">
        <v>0</v>
      </c>
      <c r="F586" s="95">
        <v>1200</v>
      </c>
      <c r="G586" s="135">
        <v>547.45000000000005</v>
      </c>
      <c r="H586" s="549">
        <v>559.15</v>
      </c>
      <c r="I586" s="135"/>
      <c r="J586" s="231">
        <v>559.15</v>
      </c>
      <c r="K586" s="231">
        <v>559.15</v>
      </c>
      <c r="L586" s="110"/>
      <c r="M586" s="45"/>
      <c r="N586" s="45">
        <f t="shared" si="320"/>
        <v>3424.9</v>
      </c>
    </row>
    <row r="587" spans="1:19" hidden="1"/>
    <row r="588" spans="1:19" hidden="1"/>
    <row r="589" spans="1:19" hidden="1"/>
    <row r="590" spans="1:19" hidden="1"/>
    <row r="591" spans="1:19" hidden="1"/>
    <row r="592" spans="1:19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spans="1:11" hidden="1"/>
    <row r="642" spans="1:11" hidden="1"/>
    <row r="643" spans="1:11">
      <c r="A643" s="662"/>
      <c r="B643" s="318"/>
      <c r="C643" s="297" t="s">
        <v>151</v>
      </c>
      <c r="D643" s="222">
        <f>D642</f>
        <v>0</v>
      </c>
      <c r="E643" s="222">
        <f t="shared" ref="E643" si="345">E642</f>
        <v>0</v>
      </c>
      <c r="F643" s="320">
        <f>F586</f>
        <v>1200</v>
      </c>
      <c r="G643" s="320">
        <f>G586</f>
        <v>547.45000000000005</v>
      </c>
      <c r="H643" s="544">
        <v>0</v>
      </c>
      <c r="I643" s="304"/>
      <c r="J643" s="304">
        <v>0</v>
      </c>
      <c r="K643" s="304">
        <v>0</v>
      </c>
    </row>
    <row r="644" spans="1:11">
      <c r="A644" s="663"/>
      <c r="B644" s="319"/>
      <c r="C644" s="297" t="s">
        <v>152</v>
      </c>
      <c r="D644" s="222">
        <v>0</v>
      </c>
      <c r="E644" s="308">
        <v>0</v>
      </c>
      <c r="F644" s="310">
        <v>0</v>
      </c>
      <c r="G644" s="312">
        <v>0</v>
      </c>
      <c r="H644" s="545">
        <f>H586</f>
        <v>559.15</v>
      </c>
      <c r="I644" s="315"/>
      <c r="J644" s="315">
        <f t="shared" ref="J644:K644" si="346">J586</f>
        <v>559.15</v>
      </c>
      <c r="K644" s="315">
        <f t="shared" si="346"/>
        <v>559.15</v>
      </c>
    </row>
  </sheetData>
  <mergeCells count="464">
    <mergeCell ref="I141:I142"/>
    <mergeCell ref="H447:H448"/>
    <mergeCell ref="I447:I448"/>
    <mergeCell ref="A407:A411"/>
    <mergeCell ref="C407:C411"/>
    <mergeCell ref="E393:E396"/>
    <mergeCell ref="F393:F396"/>
    <mergeCell ref="F376:F377"/>
    <mergeCell ref="G376:G377"/>
    <mergeCell ref="H368:H369"/>
    <mergeCell ref="I368:I369"/>
    <mergeCell ref="A296:A302"/>
    <mergeCell ref="B296:B302"/>
    <mergeCell ref="A289:A295"/>
    <mergeCell ref="B289:B295"/>
    <mergeCell ref="A325:A326"/>
    <mergeCell ref="F56:F57"/>
    <mergeCell ref="G56:G57"/>
    <mergeCell ref="H56:H57"/>
    <mergeCell ref="B447:B450"/>
    <mergeCell ref="B457:B462"/>
    <mergeCell ref="A141:A142"/>
    <mergeCell ref="B141:B142"/>
    <mergeCell ref="E141:E142"/>
    <mergeCell ref="F141:F142"/>
    <mergeCell ref="G141:G142"/>
    <mergeCell ref="H141:H142"/>
    <mergeCell ref="E5:N5"/>
    <mergeCell ref="K41:L41"/>
    <mergeCell ref="K42:L42"/>
    <mergeCell ref="K43:L43"/>
    <mergeCell ref="K44:L44"/>
    <mergeCell ref="A17:J17"/>
    <mergeCell ref="A18:J18"/>
    <mergeCell ref="A19:J19"/>
    <mergeCell ref="I24:J24"/>
    <mergeCell ref="A25:A34"/>
    <mergeCell ref="B25:B34"/>
    <mergeCell ref="I28:J28"/>
    <mergeCell ref="A118:A119"/>
    <mergeCell ref="B118:B119"/>
    <mergeCell ref="A120:A121"/>
    <mergeCell ref="B120:B121"/>
    <mergeCell ref="A131:A132"/>
    <mergeCell ref="B131:B132"/>
    <mergeCell ref="E131:E132"/>
    <mergeCell ref="A129:A130"/>
    <mergeCell ref="B129:B130"/>
    <mergeCell ref="E120:E121"/>
    <mergeCell ref="H567:H568"/>
    <mergeCell ref="I567:I568"/>
    <mergeCell ref="J567:J568"/>
    <mergeCell ref="H485:H486"/>
    <mergeCell ref="K221:K222"/>
    <mergeCell ref="K214:K216"/>
    <mergeCell ref="I131:I132"/>
    <mergeCell ref="A152:A153"/>
    <mergeCell ref="B152:B153"/>
    <mergeCell ref="A150:A151"/>
    <mergeCell ref="B150:B151"/>
    <mergeCell ref="J214:J216"/>
    <mergeCell ref="E221:E222"/>
    <mergeCell ref="F221:F222"/>
    <mergeCell ref="G221:G222"/>
    <mergeCell ref="H221:H222"/>
    <mergeCell ref="J141:J142"/>
    <mergeCell ref="D139:D140"/>
    <mergeCell ref="D141:D142"/>
    <mergeCell ref="F139:F140"/>
    <mergeCell ref="G139:G140"/>
    <mergeCell ref="H139:H140"/>
    <mergeCell ref="I139:I140"/>
    <mergeCell ref="J139:J140"/>
    <mergeCell ref="G485:G486"/>
    <mergeCell ref="A504:A512"/>
    <mergeCell ref="B504:B512"/>
    <mergeCell ref="J485:J486"/>
    <mergeCell ref="J447:J448"/>
    <mergeCell ref="E574:E575"/>
    <mergeCell ref="A567:A568"/>
    <mergeCell ref="C567:C568"/>
    <mergeCell ref="E567:E568"/>
    <mergeCell ref="F574:F575"/>
    <mergeCell ref="G574:G575"/>
    <mergeCell ref="H574:H575"/>
    <mergeCell ref="I574:I575"/>
    <mergeCell ref="J574:J575"/>
    <mergeCell ref="F567:F568"/>
    <mergeCell ref="A574:A575"/>
    <mergeCell ref="C574:C575"/>
    <mergeCell ref="A495:A503"/>
    <mergeCell ref="B495:B503"/>
    <mergeCell ref="C447:C448"/>
    <mergeCell ref="E447:E448"/>
    <mergeCell ref="F447:F448"/>
    <mergeCell ref="G447:G448"/>
    <mergeCell ref="G567:G568"/>
    <mergeCell ref="D567:D568"/>
    <mergeCell ref="D485:D486"/>
    <mergeCell ref="I419:I420"/>
    <mergeCell ref="J419:J420"/>
    <mergeCell ref="A419:A420"/>
    <mergeCell ref="B419:B420"/>
    <mergeCell ref="C419:C420"/>
    <mergeCell ref="E419:E420"/>
    <mergeCell ref="F419:F420"/>
    <mergeCell ref="G419:G420"/>
    <mergeCell ref="H419:H420"/>
    <mergeCell ref="B437:B438"/>
    <mergeCell ref="C437:C438"/>
    <mergeCell ref="E437:E438"/>
    <mergeCell ref="F437:F438"/>
    <mergeCell ref="G437:G438"/>
    <mergeCell ref="H437:H438"/>
    <mergeCell ref="I437:I438"/>
    <mergeCell ref="J437:J438"/>
    <mergeCell ref="I485:I486"/>
    <mergeCell ref="A485:A486"/>
    <mergeCell ref="C485:C486"/>
    <mergeCell ref="E485:E486"/>
    <mergeCell ref="F485:F486"/>
    <mergeCell ref="J407:J411"/>
    <mergeCell ref="E407:E411"/>
    <mergeCell ref="F407:F411"/>
    <mergeCell ref="G407:G411"/>
    <mergeCell ref="H407:H411"/>
    <mergeCell ref="I407:I411"/>
    <mergeCell ref="A385:A386"/>
    <mergeCell ref="B385:B386"/>
    <mergeCell ref="C385:C386"/>
    <mergeCell ref="G393:G396"/>
    <mergeCell ref="H393:H396"/>
    <mergeCell ref="I393:I396"/>
    <mergeCell ref="J393:J396"/>
    <mergeCell ref="A393:A396"/>
    <mergeCell ref="C393:C396"/>
    <mergeCell ref="J385:J386"/>
    <mergeCell ref="H385:H386"/>
    <mergeCell ref="I385:I386"/>
    <mergeCell ref="E385:E386"/>
    <mergeCell ref="F385:F386"/>
    <mergeCell ref="G385:G386"/>
    <mergeCell ref="J368:J369"/>
    <mergeCell ref="A368:A369"/>
    <mergeCell ref="C368:C369"/>
    <mergeCell ref="E368:E369"/>
    <mergeCell ref="F368:F369"/>
    <mergeCell ref="G368:G369"/>
    <mergeCell ref="H376:H377"/>
    <mergeCell ref="I376:I377"/>
    <mergeCell ref="J376:J377"/>
    <mergeCell ref="A376:A377"/>
    <mergeCell ref="B376:B377"/>
    <mergeCell ref="C376:C377"/>
    <mergeCell ref="E376:E377"/>
    <mergeCell ref="C325:C326"/>
    <mergeCell ref="J325:J326"/>
    <mergeCell ref="E325:E326"/>
    <mergeCell ref="F325:F326"/>
    <mergeCell ref="G325:G326"/>
    <mergeCell ref="H325:H326"/>
    <mergeCell ref="I325:I326"/>
    <mergeCell ref="A225:A226"/>
    <mergeCell ref="B225:B226"/>
    <mergeCell ref="E225:E226"/>
    <mergeCell ref="J231:J233"/>
    <mergeCell ref="A242:A248"/>
    <mergeCell ref="B242:B248"/>
    <mergeCell ref="A231:A233"/>
    <mergeCell ref="C231:C233"/>
    <mergeCell ref="E231:E233"/>
    <mergeCell ref="F231:F233"/>
    <mergeCell ref="A235:A241"/>
    <mergeCell ref="B235:B241"/>
    <mergeCell ref="G231:G233"/>
    <mergeCell ref="H231:H233"/>
    <mergeCell ref="I231:I233"/>
    <mergeCell ref="J221:J222"/>
    <mergeCell ref="F225:F226"/>
    <mergeCell ref="G225:G226"/>
    <mergeCell ref="H225:H226"/>
    <mergeCell ref="I225:I226"/>
    <mergeCell ref="J225:J226"/>
    <mergeCell ref="A214:A216"/>
    <mergeCell ref="B214:B216"/>
    <mergeCell ref="C214:C216"/>
    <mergeCell ref="G206:G207"/>
    <mergeCell ref="H206:H207"/>
    <mergeCell ref="I206:I207"/>
    <mergeCell ref="A221:A222"/>
    <mergeCell ref="C221:C222"/>
    <mergeCell ref="E214:E216"/>
    <mergeCell ref="G214:G216"/>
    <mergeCell ref="H214:H216"/>
    <mergeCell ref="I214:I216"/>
    <mergeCell ref="I221:I222"/>
    <mergeCell ref="J194:J195"/>
    <mergeCell ref="A204:A205"/>
    <mergeCell ref="B204:B205"/>
    <mergeCell ref="C204:C205"/>
    <mergeCell ref="E204:E205"/>
    <mergeCell ref="F204:F205"/>
    <mergeCell ref="G204:G205"/>
    <mergeCell ref="J206:J207"/>
    <mergeCell ref="H204:H205"/>
    <mergeCell ref="I204:I205"/>
    <mergeCell ref="J204:J205"/>
    <mergeCell ref="A206:A207"/>
    <mergeCell ref="B206:B207"/>
    <mergeCell ref="E206:E207"/>
    <mergeCell ref="F206:F207"/>
    <mergeCell ref="I196:I197"/>
    <mergeCell ref="J196:J197"/>
    <mergeCell ref="A200:A201"/>
    <mergeCell ref="C200:C201"/>
    <mergeCell ref="E200:E201"/>
    <mergeCell ref="F200:F201"/>
    <mergeCell ref="G200:G201"/>
    <mergeCell ref="H200:H201"/>
    <mergeCell ref="I200:I201"/>
    <mergeCell ref="J200:J201"/>
    <mergeCell ref="A196:A197"/>
    <mergeCell ref="B196:B197"/>
    <mergeCell ref="E196:E197"/>
    <mergeCell ref="F196:F197"/>
    <mergeCell ref="G196:G197"/>
    <mergeCell ref="H196:H197"/>
    <mergeCell ref="I194:I195"/>
    <mergeCell ref="A175:A176"/>
    <mergeCell ref="B175:B176"/>
    <mergeCell ref="E175:E176"/>
    <mergeCell ref="F175:F176"/>
    <mergeCell ref="G175:G176"/>
    <mergeCell ref="F187:F188"/>
    <mergeCell ref="G187:G188"/>
    <mergeCell ref="H187:H188"/>
    <mergeCell ref="E194:E195"/>
    <mergeCell ref="F194:F195"/>
    <mergeCell ref="G194:G195"/>
    <mergeCell ref="H194:H195"/>
    <mergeCell ref="I187:I188"/>
    <mergeCell ref="I185:I186"/>
    <mergeCell ref="A194:A195"/>
    <mergeCell ref="B194:B195"/>
    <mergeCell ref="E187:E188"/>
    <mergeCell ref="A187:A188"/>
    <mergeCell ref="B187:B188"/>
    <mergeCell ref="J187:J188"/>
    <mergeCell ref="F185:F186"/>
    <mergeCell ref="G185:G186"/>
    <mergeCell ref="H185:H186"/>
    <mergeCell ref="E173:E174"/>
    <mergeCell ref="A173:A174"/>
    <mergeCell ref="B173:B174"/>
    <mergeCell ref="A185:A186"/>
    <mergeCell ref="B185:B186"/>
    <mergeCell ref="E185:E186"/>
    <mergeCell ref="F181:F182"/>
    <mergeCell ref="G181:G182"/>
    <mergeCell ref="A181:A182"/>
    <mergeCell ref="C181:C182"/>
    <mergeCell ref="E181:E182"/>
    <mergeCell ref="F173:F174"/>
    <mergeCell ref="G173:G174"/>
    <mergeCell ref="J185:J186"/>
    <mergeCell ref="I181:I182"/>
    <mergeCell ref="J181:J182"/>
    <mergeCell ref="H173:H174"/>
    <mergeCell ref="A104:A105"/>
    <mergeCell ref="E150:E151"/>
    <mergeCell ref="E152:E153"/>
    <mergeCell ref="G150:G151"/>
    <mergeCell ref="H150:H151"/>
    <mergeCell ref="E118:E119"/>
    <mergeCell ref="F118:F119"/>
    <mergeCell ref="F152:F153"/>
    <mergeCell ref="G152:G153"/>
    <mergeCell ref="H152:H153"/>
    <mergeCell ref="F131:F132"/>
    <mergeCell ref="F150:F151"/>
    <mergeCell ref="G118:G119"/>
    <mergeCell ref="H118:H119"/>
    <mergeCell ref="E129:E130"/>
    <mergeCell ref="F129:F130"/>
    <mergeCell ref="G129:G130"/>
    <mergeCell ref="H129:H130"/>
    <mergeCell ref="G131:G132"/>
    <mergeCell ref="H131:H132"/>
    <mergeCell ref="G120:G121"/>
    <mergeCell ref="A139:A140"/>
    <mergeCell ref="B139:B140"/>
    <mergeCell ref="E139:E140"/>
    <mergeCell ref="B72:B73"/>
    <mergeCell ref="E72:E73"/>
    <mergeCell ref="F72:F73"/>
    <mergeCell ref="G72:G73"/>
    <mergeCell ref="H72:H73"/>
    <mergeCell ref="I72:J73"/>
    <mergeCell ref="H80:H81"/>
    <mergeCell ref="I91:J91"/>
    <mergeCell ref="H95:H96"/>
    <mergeCell ref="B85:B86"/>
    <mergeCell ref="E85:E86"/>
    <mergeCell ref="F85:F86"/>
    <mergeCell ref="G85:G86"/>
    <mergeCell ref="H85:H86"/>
    <mergeCell ref="I85:J86"/>
    <mergeCell ref="B95:B96"/>
    <mergeCell ref="E95:E96"/>
    <mergeCell ref="F95:F96"/>
    <mergeCell ref="G95:G96"/>
    <mergeCell ref="I56:J57"/>
    <mergeCell ref="H45:H52"/>
    <mergeCell ref="H53:H54"/>
    <mergeCell ref="I53:J54"/>
    <mergeCell ref="E45:E52"/>
    <mergeCell ref="F45:F52"/>
    <mergeCell ref="G45:G52"/>
    <mergeCell ref="A20:A22"/>
    <mergeCell ref="B20:B22"/>
    <mergeCell ref="C20:C22"/>
    <mergeCell ref="E21:J21"/>
    <mergeCell ref="I22:J22"/>
    <mergeCell ref="I41:J41"/>
    <mergeCell ref="I42:J42"/>
    <mergeCell ref="I43:J43"/>
    <mergeCell ref="I44:J44"/>
    <mergeCell ref="A45:A60"/>
    <mergeCell ref="C45:C52"/>
    <mergeCell ref="E20:K20"/>
    <mergeCell ref="I45:I52"/>
    <mergeCell ref="J45:J52"/>
    <mergeCell ref="K45:K52"/>
    <mergeCell ref="D45:D46"/>
    <mergeCell ref="E56:E57"/>
    <mergeCell ref="A80:A81"/>
    <mergeCell ref="B80:B81"/>
    <mergeCell ref="C80:C81"/>
    <mergeCell ref="E80:E81"/>
    <mergeCell ref="F80:F81"/>
    <mergeCell ref="G80:G81"/>
    <mergeCell ref="J131:J132"/>
    <mergeCell ref="J152:J153"/>
    <mergeCell ref="I63:J63"/>
    <mergeCell ref="A72:A73"/>
    <mergeCell ref="I82:J82"/>
    <mergeCell ref="I88:J88"/>
    <mergeCell ref="I89:J89"/>
    <mergeCell ref="I67:I68"/>
    <mergeCell ref="J67:J68"/>
    <mergeCell ref="I118:I119"/>
    <mergeCell ref="J118:J119"/>
    <mergeCell ref="A67:A68"/>
    <mergeCell ref="C67:C68"/>
    <mergeCell ref="B104:B105"/>
    <mergeCell ref="I104:I105"/>
    <mergeCell ref="J104:J105"/>
    <mergeCell ref="I97:J97"/>
    <mergeCell ref="I98:J98"/>
    <mergeCell ref="J175:J176"/>
    <mergeCell ref="I150:I151"/>
    <mergeCell ref="J150:J151"/>
    <mergeCell ref="H181:H182"/>
    <mergeCell ref="A164:A165"/>
    <mergeCell ref="B164:B165"/>
    <mergeCell ref="E164:E165"/>
    <mergeCell ref="F164:F165"/>
    <mergeCell ref="G164:G165"/>
    <mergeCell ref="H164:H165"/>
    <mergeCell ref="I164:I165"/>
    <mergeCell ref="J164:J165"/>
    <mergeCell ref="H175:H176"/>
    <mergeCell ref="I175:I176"/>
    <mergeCell ref="I173:I174"/>
    <mergeCell ref="J173:J174"/>
    <mergeCell ref="K67:K68"/>
    <mergeCell ref="I80:I81"/>
    <mergeCell ref="J80:J81"/>
    <mergeCell ref="K80:K81"/>
    <mergeCell ref="I64:J64"/>
    <mergeCell ref="I65:J65"/>
    <mergeCell ref="I58:J58"/>
    <mergeCell ref="I59:J59"/>
    <mergeCell ref="I60:J60"/>
    <mergeCell ref="I71:J71"/>
    <mergeCell ref="I66:J66"/>
    <mergeCell ref="I69:J69"/>
    <mergeCell ref="I74:J74"/>
    <mergeCell ref="I78:J78"/>
    <mergeCell ref="I76:J76"/>
    <mergeCell ref="I77:J77"/>
    <mergeCell ref="K162:K163"/>
    <mergeCell ref="K164:K165"/>
    <mergeCell ref="I84:J84"/>
    <mergeCell ref="I152:I153"/>
    <mergeCell ref="A162:A163"/>
    <mergeCell ref="B162:B163"/>
    <mergeCell ref="E162:E163"/>
    <mergeCell ref="F162:F163"/>
    <mergeCell ref="G162:G163"/>
    <mergeCell ref="H162:H163"/>
    <mergeCell ref="I162:I163"/>
    <mergeCell ref="J162:J163"/>
    <mergeCell ref="H120:H121"/>
    <mergeCell ref="I120:I121"/>
    <mergeCell ref="J120:J121"/>
    <mergeCell ref="J129:J130"/>
    <mergeCell ref="I129:I130"/>
    <mergeCell ref="I92:J92"/>
    <mergeCell ref="I94:J94"/>
    <mergeCell ref="I100:J100"/>
    <mergeCell ref="A85:A86"/>
    <mergeCell ref="A108:A109"/>
    <mergeCell ref="B108:B109"/>
    <mergeCell ref="A95:A96"/>
    <mergeCell ref="D200:D201"/>
    <mergeCell ref="D181:D182"/>
    <mergeCell ref="D185:D186"/>
    <mergeCell ref="D187:D188"/>
    <mergeCell ref="D194:D195"/>
    <mergeCell ref="D196:D197"/>
    <mergeCell ref="D150:D151"/>
    <mergeCell ref="D152:D153"/>
    <mergeCell ref="D162:D163"/>
    <mergeCell ref="D164:D165"/>
    <mergeCell ref="D173:D174"/>
    <mergeCell ref="D175:D176"/>
    <mergeCell ref="D120:D121"/>
    <mergeCell ref="D129:D130"/>
    <mergeCell ref="D131:D132"/>
    <mergeCell ref="E67:E68"/>
    <mergeCell ref="F67:F68"/>
    <mergeCell ref="G67:G68"/>
    <mergeCell ref="H67:H68"/>
    <mergeCell ref="I95:J96"/>
    <mergeCell ref="F108:F109"/>
    <mergeCell ref="G108:G109"/>
    <mergeCell ref="H108:H109"/>
    <mergeCell ref="D118:D119"/>
    <mergeCell ref="D104:D105"/>
    <mergeCell ref="D108:D109"/>
    <mergeCell ref="D95:D96"/>
    <mergeCell ref="I108:I109"/>
    <mergeCell ref="J108:J109"/>
    <mergeCell ref="E104:E105"/>
    <mergeCell ref="F104:F105"/>
    <mergeCell ref="G104:G105"/>
    <mergeCell ref="H104:H105"/>
    <mergeCell ref="D67:D68"/>
    <mergeCell ref="E108:E109"/>
    <mergeCell ref="F120:F121"/>
    <mergeCell ref="D204:D205"/>
    <mergeCell ref="D206:D207"/>
    <mergeCell ref="D214:D216"/>
    <mergeCell ref="D447:D448"/>
    <mergeCell ref="D419:D420"/>
    <mergeCell ref="D407:D411"/>
    <mergeCell ref="D393:D396"/>
    <mergeCell ref="D368:D369"/>
    <mergeCell ref="D325:D326"/>
    <mergeCell ref="D221:D222"/>
    <mergeCell ref="D225:D226"/>
    <mergeCell ref="D231:D233"/>
    <mergeCell ref="D437:D438"/>
  </mergeCells>
  <pageMargins left="0.94488188976377963" right="0.27559055118110237" top="0.94488188976377963" bottom="0.35433070866141736" header="0" footer="0"/>
  <pageSetup paperSize="9" scale="65" fitToHeight="0" orientation="portrait" horizontalDpi="360" verticalDpi="36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2024-07-15T08:57:00Z</dcterms:modified>
</cp:coreProperties>
</file>