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Q455" i="1"/>
  <c r="H136"/>
  <c r="H126"/>
  <c r="H166"/>
  <c r="H246"/>
  <c r="K284"/>
  <c r="J284"/>
  <c r="H284"/>
  <c r="E284"/>
  <c r="D284"/>
  <c r="G283"/>
  <c r="F283"/>
  <c r="E283"/>
  <c r="D283"/>
  <c r="H287"/>
  <c r="H316"/>
  <c r="H314"/>
  <c r="G78"/>
  <c r="H152"/>
  <c r="H76" s="1"/>
  <c r="H108"/>
  <c r="H113"/>
  <c r="H131"/>
  <c r="H133"/>
  <c r="H128" s="1"/>
  <c r="H104"/>
  <c r="H107" s="1"/>
  <c r="H124"/>
  <c r="H116"/>
  <c r="H325"/>
  <c r="H328"/>
  <c r="H336"/>
  <c r="H356"/>
  <c r="H333"/>
  <c r="H138"/>
  <c r="H139"/>
  <c r="H141"/>
  <c r="G356"/>
  <c r="K178"/>
  <c r="J178"/>
  <c r="I178"/>
  <c r="G178"/>
  <c r="F178"/>
  <c r="E178"/>
  <c r="D178"/>
  <c r="D211"/>
  <c r="D229"/>
  <c r="K234"/>
  <c r="G54"/>
  <c r="F54"/>
  <c r="E54"/>
  <c r="K331"/>
  <c r="J331"/>
  <c r="K335"/>
  <c r="K338"/>
  <c r="J338"/>
  <c r="I338"/>
  <c r="F338"/>
  <c r="E338"/>
  <c r="D338"/>
  <c r="K341"/>
  <c r="J341"/>
  <c r="I341"/>
  <c r="H341"/>
  <c r="G341"/>
  <c r="F341"/>
  <c r="E341"/>
  <c r="D341"/>
  <c r="K344"/>
  <c r="J344"/>
  <c r="I344"/>
  <c r="H344"/>
  <c r="H338" s="1"/>
  <c r="G344"/>
  <c r="F344"/>
  <c r="E344"/>
  <c r="D344"/>
  <c r="K348"/>
  <c r="D347"/>
  <c r="K351"/>
  <c r="J351"/>
  <c r="D350"/>
  <c r="K355"/>
  <c r="D354"/>
  <c r="K359"/>
  <c r="D358"/>
  <c r="K362"/>
  <c r="J362"/>
  <c r="K366"/>
  <c r="J366"/>
  <c r="H366"/>
  <c r="G365"/>
  <c r="F365"/>
  <c r="E365"/>
  <c r="D365"/>
  <c r="K370"/>
  <c r="J370"/>
  <c r="I370"/>
  <c r="H370"/>
  <c r="G370"/>
  <c r="E370"/>
  <c r="D370"/>
  <c r="K374"/>
  <c r="J374"/>
  <c r="I374"/>
  <c r="H374"/>
  <c r="G374"/>
  <c r="F374"/>
  <c r="E374"/>
  <c r="D374"/>
  <c r="K378"/>
  <c r="J378"/>
  <c r="I378"/>
  <c r="H378"/>
  <c r="G378"/>
  <c r="F378"/>
  <c r="D378"/>
  <c r="K383"/>
  <c r="J383"/>
  <c r="I383"/>
  <c r="H383"/>
  <c r="G383"/>
  <c r="F383"/>
  <c r="E383"/>
  <c r="D383"/>
  <c r="K387"/>
  <c r="J387"/>
  <c r="I387"/>
  <c r="H387"/>
  <c r="G387"/>
  <c r="F387"/>
  <c r="E387"/>
  <c r="K391"/>
  <c r="J391"/>
  <c r="I391"/>
  <c r="H391"/>
  <c r="G391"/>
  <c r="F391"/>
  <c r="E391"/>
  <c r="D391"/>
  <c r="K397"/>
  <c r="J397"/>
  <c r="I397"/>
  <c r="H397"/>
  <c r="D397"/>
  <c r="K400"/>
  <c r="J400"/>
  <c r="I400"/>
  <c r="H400"/>
  <c r="F400"/>
  <c r="E400"/>
  <c r="D400"/>
  <c r="K404"/>
  <c r="J404"/>
  <c r="I404"/>
  <c r="H404"/>
  <c r="G404"/>
  <c r="F404"/>
  <c r="E404"/>
  <c r="D404"/>
  <c r="K412"/>
  <c r="J412"/>
  <c r="I412"/>
  <c r="H412"/>
  <c r="D412"/>
  <c r="K417"/>
  <c r="J417"/>
  <c r="I417"/>
  <c r="H417"/>
  <c r="G417"/>
  <c r="F417"/>
  <c r="E417"/>
  <c r="D417"/>
  <c r="K421"/>
  <c r="J421"/>
  <c r="I421"/>
  <c r="H421"/>
  <c r="E421"/>
  <c r="D421"/>
  <c r="K425"/>
  <c r="J425"/>
  <c r="I425"/>
  <c r="H425"/>
  <c r="G425"/>
  <c r="F425"/>
  <c r="E425"/>
  <c r="D425"/>
  <c r="K427"/>
  <c r="J427"/>
  <c r="I427"/>
  <c r="H427"/>
  <c r="G427"/>
  <c r="F427"/>
  <c r="E427"/>
  <c r="D427"/>
  <c r="K430"/>
  <c r="J430"/>
  <c r="I430"/>
  <c r="H430"/>
  <c r="E430"/>
  <c r="D430"/>
  <c r="K435"/>
  <c r="J435"/>
  <c r="I435"/>
  <c r="H435"/>
  <c r="G435"/>
  <c r="F435"/>
  <c r="E435"/>
  <c r="D435"/>
  <c r="K440"/>
  <c r="J440"/>
  <c r="I440"/>
  <c r="H440"/>
  <c r="G440"/>
  <c r="F440"/>
  <c r="E440"/>
  <c r="D440"/>
  <c r="K439"/>
  <c r="J439"/>
  <c r="I439"/>
  <c r="H439"/>
  <c r="E439"/>
  <c r="D439"/>
  <c r="K445"/>
  <c r="J445"/>
  <c r="I445"/>
  <c r="H445"/>
  <c r="E445"/>
  <c r="D445"/>
  <c r="G286"/>
  <c r="F286"/>
  <c r="E286"/>
  <c r="D286"/>
  <c r="E276"/>
  <c r="K280"/>
  <c r="J280"/>
  <c r="H280"/>
  <c r="G279"/>
  <c r="F279"/>
  <c r="E279"/>
  <c r="D279"/>
  <c r="K269"/>
  <c r="J269"/>
  <c r="I269"/>
  <c r="H269"/>
  <c r="G269"/>
  <c r="K272"/>
  <c r="J272"/>
  <c r="I272"/>
  <c r="H272"/>
  <c r="G272"/>
  <c r="F272"/>
  <c r="D272"/>
  <c r="K266"/>
  <c r="J266"/>
  <c r="H266"/>
  <c r="G265"/>
  <c r="F265"/>
  <c r="D265"/>
  <c r="G255"/>
  <c r="G254" s="1"/>
  <c r="F259"/>
  <c r="D259"/>
  <c r="F257"/>
  <c r="D257"/>
  <c r="E258"/>
  <c r="E259" s="1"/>
  <c r="E255"/>
  <c r="G245"/>
  <c r="F245"/>
  <c r="E245"/>
  <c r="D245"/>
  <c r="D238"/>
  <c r="E250"/>
  <c r="K248"/>
  <c r="J248"/>
  <c r="H248"/>
  <c r="H241" s="1"/>
  <c r="G247"/>
  <c r="F247"/>
  <c r="E247"/>
  <c r="D247"/>
  <c r="D292"/>
  <c r="G299"/>
  <c r="F299"/>
  <c r="D299"/>
  <c r="G306"/>
  <c r="F306"/>
  <c r="F303" s="1"/>
  <c r="D306"/>
  <c r="D303" s="1"/>
  <c r="D313"/>
  <c r="G315"/>
  <c r="F315"/>
  <c r="E315"/>
  <c r="D315"/>
  <c r="E311"/>
  <c r="K309"/>
  <c r="J309"/>
  <c r="H309"/>
  <c r="G308"/>
  <c r="F308"/>
  <c r="D308"/>
  <c r="E307"/>
  <c r="E306" s="1"/>
  <c r="E303" s="1"/>
  <c r="K302"/>
  <c r="J302"/>
  <c r="H302"/>
  <c r="G301"/>
  <c r="F301"/>
  <c r="E301"/>
  <c r="D301"/>
  <c r="E297"/>
  <c r="D294"/>
  <c r="G192"/>
  <c r="F192"/>
  <c r="E192"/>
  <c r="D192"/>
  <c r="G183"/>
  <c r="F183"/>
  <c r="E183"/>
  <c r="D183"/>
  <c r="G171"/>
  <c r="F171"/>
  <c r="E171"/>
  <c r="D171"/>
  <c r="G157"/>
  <c r="K168"/>
  <c r="J168"/>
  <c r="F167"/>
  <c r="E167"/>
  <c r="D167"/>
  <c r="K160"/>
  <c r="J160"/>
  <c r="F159"/>
  <c r="E159"/>
  <c r="D159"/>
  <c r="F155"/>
  <c r="E155"/>
  <c r="D155"/>
  <c r="F147"/>
  <c r="E147"/>
  <c r="D147"/>
  <c r="K137"/>
  <c r="J137"/>
  <c r="I137"/>
  <c r="G137"/>
  <c r="F137"/>
  <c r="E137"/>
  <c r="D137"/>
  <c r="K134"/>
  <c r="J134"/>
  <c r="I134"/>
  <c r="H134"/>
  <c r="F134"/>
  <c r="E134"/>
  <c r="D134"/>
  <c r="K127"/>
  <c r="J127"/>
  <c r="I127"/>
  <c r="F127"/>
  <c r="E127"/>
  <c r="D127"/>
  <c r="J124"/>
  <c r="K124"/>
  <c r="K120"/>
  <c r="E123"/>
  <c r="D123"/>
  <c r="K116"/>
  <c r="J116"/>
  <c r="E115"/>
  <c r="D115"/>
  <c r="K79"/>
  <c r="J79"/>
  <c r="F78"/>
  <c r="E78"/>
  <c r="D78"/>
  <c r="H150"/>
  <c r="H162"/>
  <c r="K624"/>
  <c r="J624"/>
  <c r="H624"/>
  <c r="G623"/>
  <c r="F623"/>
  <c r="E623"/>
  <c r="D623"/>
  <c r="K564"/>
  <c r="J564"/>
  <c r="H564"/>
  <c r="E563"/>
  <c r="D563"/>
  <c r="E559"/>
  <c r="D559"/>
  <c r="K557"/>
  <c r="K560" s="1"/>
  <c r="E556"/>
  <c r="D556"/>
  <c r="E544"/>
  <c r="D544"/>
  <c r="E539"/>
  <c r="D539"/>
  <c r="F535"/>
  <c r="E535"/>
  <c r="D535"/>
  <c r="K531"/>
  <c r="K536" s="1"/>
  <c r="J531"/>
  <c r="J536" s="1"/>
  <c r="H531"/>
  <c r="H536" s="1"/>
  <c r="F530"/>
  <c r="E530"/>
  <c r="D530"/>
  <c r="F526"/>
  <c r="E526"/>
  <c r="D526"/>
  <c r="F521"/>
  <c r="E521"/>
  <c r="D521"/>
  <c r="H518"/>
  <c r="H509"/>
  <c r="F508"/>
  <c r="H482"/>
  <c r="E459"/>
  <c r="D459"/>
  <c r="K112"/>
  <c r="J112"/>
  <c r="E111"/>
  <c r="D111"/>
  <c r="K107"/>
  <c r="J107"/>
  <c r="D107"/>
  <c r="F106"/>
  <c r="E106"/>
  <c r="D106"/>
  <c r="E102"/>
  <c r="D102"/>
  <c r="K99"/>
  <c r="J99"/>
  <c r="I99"/>
  <c r="H99"/>
  <c r="G99"/>
  <c r="F99"/>
  <c r="K93"/>
  <c r="J93"/>
  <c r="I93"/>
  <c r="H93"/>
  <c r="G93"/>
  <c r="F93"/>
  <c r="K90"/>
  <c r="J90"/>
  <c r="I90"/>
  <c r="H90"/>
  <c r="G90"/>
  <c r="F90"/>
  <c r="E90"/>
  <c r="K87"/>
  <c r="J87"/>
  <c r="I87"/>
  <c r="H87"/>
  <c r="G87"/>
  <c r="F87"/>
  <c r="E87"/>
  <c r="D87"/>
  <c r="K83"/>
  <c r="J83"/>
  <c r="I83"/>
  <c r="H83"/>
  <c r="G83"/>
  <c r="F83"/>
  <c r="E83"/>
  <c r="D83"/>
  <c r="K75"/>
  <c r="J75"/>
  <c r="F74"/>
  <c r="E74"/>
  <c r="D74"/>
  <c r="K62"/>
  <c r="J62"/>
  <c r="F61"/>
  <c r="E39"/>
  <c r="D39"/>
  <c r="H58" l="1"/>
  <c r="H72"/>
  <c r="H337"/>
  <c r="P306"/>
  <c r="E308"/>
  <c r="H352"/>
  <c r="H332" s="1"/>
  <c r="H355"/>
  <c r="H360"/>
  <c r="H362" s="1"/>
  <c r="D37"/>
  <c r="D209"/>
  <c r="D228"/>
  <c r="D221" s="1"/>
  <c r="D223" s="1"/>
  <c r="D235"/>
  <c r="D236" s="1"/>
  <c r="D242"/>
  <c r="D243" s="1"/>
  <c r="D252"/>
  <c r="D249" s="1"/>
  <c r="D250" s="1"/>
  <c r="D264"/>
  <c r="D271"/>
  <c r="D275"/>
  <c r="D278"/>
  <c r="D276" s="1"/>
  <c r="D289"/>
  <c r="D290" s="1"/>
  <c r="D296"/>
  <c r="D297" s="1"/>
  <c r="D304"/>
  <c r="D310"/>
  <c r="D311" s="1"/>
  <c r="D323"/>
  <c r="D320" s="1"/>
  <c r="D332"/>
  <c r="D330" s="1"/>
  <c r="D336"/>
  <c r="D329"/>
  <c r="D208" s="1"/>
  <c r="D206" s="1"/>
  <c r="D340"/>
  <c r="D343"/>
  <c r="D349"/>
  <c r="D353"/>
  <c r="D360"/>
  <c r="D361" s="1"/>
  <c r="D364"/>
  <c r="D380"/>
  <c r="D382"/>
  <c r="D390"/>
  <c r="D385" s="1"/>
  <c r="D387" s="1"/>
  <c r="D58"/>
  <c r="D30" s="1"/>
  <c r="D60"/>
  <c r="D51"/>
  <c r="D45" s="1"/>
  <c r="D77"/>
  <c r="D67" s="1"/>
  <c r="D69" s="1"/>
  <c r="D89"/>
  <c r="D90" s="1"/>
  <c r="D95"/>
  <c r="D98"/>
  <c r="D99" s="1"/>
  <c r="D474"/>
  <c r="D471" s="1"/>
  <c r="D480"/>
  <c r="D489"/>
  <c r="D498"/>
  <c r="D507"/>
  <c r="D516"/>
  <c r="K299"/>
  <c r="J299"/>
  <c r="K296"/>
  <c r="K298" s="1"/>
  <c r="J296"/>
  <c r="J298" s="1"/>
  <c r="H143"/>
  <c r="K558"/>
  <c r="K555" s="1"/>
  <c r="J558"/>
  <c r="H558"/>
  <c r="H554" s="1"/>
  <c r="H557" s="1"/>
  <c r="H560" s="1"/>
  <c r="K565"/>
  <c r="K562" s="1"/>
  <c r="J565"/>
  <c r="J562" s="1"/>
  <c r="H565"/>
  <c r="H562" s="1"/>
  <c r="N566"/>
  <c r="N553"/>
  <c r="N552"/>
  <c r="N551"/>
  <c r="N550"/>
  <c r="N549"/>
  <c r="N548"/>
  <c r="N547"/>
  <c r="N546"/>
  <c r="N542"/>
  <c r="N541"/>
  <c r="N537"/>
  <c r="N533"/>
  <c r="N532"/>
  <c r="N528"/>
  <c r="N524"/>
  <c r="N523"/>
  <c r="N519"/>
  <c r="N515"/>
  <c r="N514"/>
  <c r="N510"/>
  <c r="N506"/>
  <c r="N505"/>
  <c r="N501"/>
  <c r="N497"/>
  <c r="N496"/>
  <c r="N492"/>
  <c r="N488"/>
  <c r="N487"/>
  <c r="N483"/>
  <c r="N479"/>
  <c r="N478"/>
  <c r="N470"/>
  <c r="N469"/>
  <c r="N464"/>
  <c r="N463"/>
  <c r="N462"/>
  <c r="N461"/>
  <c r="N451"/>
  <c r="N450"/>
  <c r="N446"/>
  <c r="N443"/>
  <c r="N442"/>
  <c r="N441"/>
  <c r="N438"/>
  <c r="N436"/>
  <c r="N433"/>
  <c r="N432"/>
  <c r="N431"/>
  <c r="N428"/>
  <c r="N424"/>
  <c r="N422"/>
  <c r="N420"/>
  <c r="N418"/>
  <c r="N415"/>
  <c r="N414"/>
  <c r="N413"/>
  <c r="N411"/>
  <c r="N410"/>
  <c r="N409"/>
  <c r="N408"/>
  <c r="N406"/>
  <c r="N398"/>
  <c r="N396"/>
  <c r="N395"/>
  <c r="N394"/>
  <c r="N392"/>
  <c r="N390"/>
  <c r="N389"/>
  <c r="N388"/>
  <c r="N386"/>
  <c r="N385"/>
  <c r="N384"/>
  <c r="N381"/>
  <c r="N379"/>
  <c r="N377"/>
  <c r="N375"/>
  <c r="N372"/>
  <c r="N371"/>
  <c r="N369"/>
  <c r="N367"/>
  <c r="N363"/>
  <c r="N345"/>
  <c r="N342"/>
  <c r="N340"/>
  <c r="N339"/>
  <c r="N326"/>
  <c r="N324"/>
  <c r="N316"/>
  <c r="N302"/>
  <c r="N288"/>
  <c r="N281"/>
  <c r="N253"/>
  <c r="N248"/>
  <c r="N232"/>
  <c r="N226"/>
  <c r="N222"/>
  <c r="N220"/>
  <c r="N219"/>
  <c r="N218"/>
  <c r="N217"/>
  <c r="N216"/>
  <c r="N215"/>
  <c r="N214"/>
  <c r="N207"/>
  <c r="N205"/>
  <c r="N204"/>
  <c r="N199"/>
  <c r="N198"/>
  <c r="N197"/>
  <c r="N196"/>
  <c r="N195"/>
  <c r="N194"/>
  <c r="N193"/>
  <c r="N191"/>
  <c r="N190"/>
  <c r="N189"/>
  <c r="N188"/>
  <c r="N187"/>
  <c r="N186"/>
  <c r="N185"/>
  <c r="N184"/>
  <c r="N182"/>
  <c r="N181"/>
  <c r="N180"/>
  <c r="N179"/>
  <c r="N176"/>
  <c r="N175"/>
  <c r="N174"/>
  <c r="N173"/>
  <c r="N169"/>
  <c r="N165"/>
  <c r="N164"/>
  <c r="N163"/>
  <c r="N161"/>
  <c r="N153"/>
  <c r="N152"/>
  <c r="N151"/>
  <c r="N149"/>
  <c r="N135"/>
  <c r="N132"/>
  <c r="N131"/>
  <c r="N130"/>
  <c r="N128"/>
  <c r="N121"/>
  <c r="N120"/>
  <c r="N119"/>
  <c r="N117"/>
  <c r="N109"/>
  <c r="N108"/>
  <c r="N105"/>
  <c r="N100"/>
  <c r="N97"/>
  <c r="N96"/>
  <c r="N95"/>
  <c r="N94"/>
  <c r="N91"/>
  <c r="N89"/>
  <c r="N88"/>
  <c r="N86"/>
  <c r="N85"/>
  <c r="N84"/>
  <c r="N82"/>
  <c r="N81"/>
  <c r="N73"/>
  <c r="N71"/>
  <c r="N68"/>
  <c r="N66"/>
  <c r="N65"/>
  <c r="N64"/>
  <c r="N63"/>
  <c r="N54"/>
  <c r="N52"/>
  <c r="N51"/>
  <c r="N50"/>
  <c r="N49"/>
  <c r="N48"/>
  <c r="N47"/>
  <c r="N44"/>
  <c r="N43"/>
  <c r="N42"/>
  <c r="N41"/>
  <c r="N28"/>
  <c r="K458"/>
  <c r="K516"/>
  <c r="K518" s="1"/>
  <c r="J516"/>
  <c r="J518" s="1"/>
  <c r="K511"/>
  <c r="K513" s="1"/>
  <c r="J511"/>
  <c r="J513" s="1"/>
  <c r="L38"/>
  <c r="K213"/>
  <c r="K37" s="1"/>
  <c r="J213"/>
  <c r="K313"/>
  <c r="J313"/>
  <c r="J315" s="1"/>
  <c r="K310"/>
  <c r="K312" s="1"/>
  <c r="J310"/>
  <c r="J234"/>
  <c r="K30"/>
  <c r="K29" s="1"/>
  <c r="K474"/>
  <c r="K507"/>
  <c r="K509" s="1"/>
  <c r="J507"/>
  <c r="J509" s="1"/>
  <c r="K502"/>
  <c r="K504" s="1"/>
  <c r="J502"/>
  <c r="J504" s="1"/>
  <c r="K543"/>
  <c r="K545" s="1"/>
  <c r="J543"/>
  <c r="K538"/>
  <c r="K540" s="1"/>
  <c r="K534"/>
  <c r="K529" s="1"/>
  <c r="K525"/>
  <c r="K527" s="1"/>
  <c r="J525"/>
  <c r="J527" s="1"/>
  <c r="K520"/>
  <c r="K522" s="1"/>
  <c r="K498"/>
  <c r="K500" s="1"/>
  <c r="J498"/>
  <c r="K489"/>
  <c r="K491" s="1"/>
  <c r="J489"/>
  <c r="J491" s="1"/>
  <c r="K484"/>
  <c r="K486" s="1"/>
  <c r="J484"/>
  <c r="J486" s="1"/>
  <c r="K480"/>
  <c r="K482" s="1"/>
  <c r="J480"/>
  <c r="J482" s="1"/>
  <c r="J364"/>
  <c r="J357" s="1"/>
  <c r="J359" s="1"/>
  <c r="H364"/>
  <c r="K323"/>
  <c r="J323"/>
  <c r="J320" s="1"/>
  <c r="K320"/>
  <c r="L306"/>
  <c r="K306"/>
  <c r="J306"/>
  <c r="J303" s="1"/>
  <c r="J305" s="1"/>
  <c r="K303"/>
  <c r="K305" s="1"/>
  <c r="K278"/>
  <c r="J278"/>
  <c r="K264"/>
  <c r="K263" s="1"/>
  <c r="J264"/>
  <c r="J263" s="1"/>
  <c r="K261"/>
  <c r="J261"/>
  <c r="K252"/>
  <c r="K249" s="1"/>
  <c r="K251" s="1"/>
  <c r="J252"/>
  <c r="J249" s="1"/>
  <c r="J251" s="1"/>
  <c r="K245"/>
  <c r="K242" s="1"/>
  <c r="K146"/>
  <c r="J146"/>
  <c r="I146"/>
  <c r="I147" s="1"/>
  <c r="H157"/>
  <c r="H154" s="1"/>
  <c r="K80"/>
  <c r="J80"/>
  <c r="I80"/>
  <c r="K67"/>
  <c r="K70" s="1"/>
  <c r="J67"/>
  <c r="J70" s="1"/>
  <c r="I67"/>
  <c r="K45"/>
  <c r="K55" s="1"/>
  <c r="J45"/>
  <c r="J55" s="1"/>
  <c r="I45"/>
  <c r="H177"/>
  <c r="G166"/>
  <c r="G167" s="1"/>
  <c r="G162"/>
  <c r="G113"/>
  <c r="G80" s="1"/>
  <c r="G133"/>
  <c r="G129"/>
  <c r="N129" s="1"/>
  <c r="G104"/>
  <c r="G122"/>
  <c r="G123" s="1"/>
  <c r="F122"/>
  <c r="F123" s="1"/>
  <c r="G118"/>
  <c r="F110"/>
  <c r="G343"/>
  <c r="G337" s="1"/>
  <c r="G364"/>
  <c r="G360"/>
  <c r="G361" s="1"/>
  <c r="G423"/>
  <c r="G416"/>
  <c r="G407" s="1"/>
  <c r="G412" s="1"/>
  <c r="G434"/>
  <c r="G426"/>
  <c r="G419" s="1"/>
  <c r="G421" s="1"/>
  <c r="G403"/>
  <c r="G150"/>
  <c r="N150" s="1"/>
  <c r="L57"/>
  <c r="L54"/>
  <c r="L52"/>
  <c r="L51"/>
  <c r="L50"/>
  <c r="L49"/>
  <c r="L48"/>
  <c r="L47"/>
  <c r="G474"/>
  <c r="G471" s="1"/>
  <c r="G472" s="1"/>
  <c r="H80" l="1"/>
  <c r="H178"/>
  <c r="H172"/>
  <c r="H170" s="1"/>
  <c r="F114"/>
  <c r="F115" s="1"/>
  <c r="D200"/>
  <c r="D53"/>
  <c r="K455"/>
  <c r="K457" s="1"/>
  <c r="K468"/>
  <c r="N337"/>
  <c r="G338"/>
  <c r="D333"/>
  <c r="D325" s="1"/>
  <c r="D327" s="1"/>
  <c r="D334"/>
  <c r="G336"/>
  <c r="G334" s="1"/>
  <c r="G354"/>
  <c r="H351"/>
  <c r="G399"/>
  <c r="G393" s="1"/>
  <c r="G397" s="1"/>
  <c r="G400"/>
  <c r="J275"/>
  <c r="J277"/>
  <c r="D261"/>
  <c r="D262"/>
  <c r="G429"/>
  <c r="G430"/>
  <c r="K275"/>
  <c r="K277"/>
  <c r="D268"/>
  <c r="D269"/>
  <c r="J317"/>
  <c r="J319" s="1"/>
  <c r="J322"/>
  <c r="K317"/>
  <c r="K319" s="1"/>
  <c r="K322"/>
  <c r="D317"/>
  <c r="D318" s="1"/>
  <c r="D321"/>
  <c r="K493"/>
  <c r="K495" s="1"/>
  <c r="D255"/>
  <c r="K244"/>
  <c r="J312"/>
  <c r="J311"/>
  <c r="J475"/>
  <c r="J477" s="1"/>
  <c r="K475"/>
  <c r="K477" s="1"/>
  <c r="J520"/>
  <c r="J522" s="1"/>
  <c r="K293"/>
  <c r="K295" s="1"/>
  <c r="K292" s="1"/>
  <c r="K289" s="1"/>
  <c r="K291" s="1"/>
  <c r="J293"/>
  <c r="J295" s="1"/>
  <c r="J292" s="1"/>
  <c r="J289" s="1"/>
  <c r="J291" s="1"/>
  <c r="N118"/>
  <c r="H146"/>
  <c r="H148" s="1"/>
  <c r="H156"/>
  <c r="J147"/>
  <c r="J148"/>
  <c r="H56"/>
  <c r="N133"/>
  <c r="G134"/>
  <c r="H158"/>
  <c r="H160" s="1"/>
  <c r="H168"/>
  <c r="K148"/>
  <c r="K147"/>
  <c r="D502"/>
  <c r="D503" s="1"/>
  <c r="D508"/>
  <c r="D484"/>
  <c r="D485" s="1"/>
  <c r="D490"/>
  <c r="D455"/>
  <c r="D456" s="1"/>
  <c r="D472"/>
  <c r="K471"/>
  <c r="J493"/>
  <c r="J495" s="1"/>
  <c r="J500"/>
  <c r="J538"/>
  <c r="J540" s="1"/>
  <c r="J545"/>
  <c r="D511"/>
  <c r="D512" s="1"/>
  <c r="D517"/>
  <c r="D493"/>
  <c r="D494" s="1"/>
  <c r="D499"/>
  <c r="D475"/>
  <c r="D476" s="1"/>
  <c r="D481"/>
  <c r="F101"/>
  <c r="F102" s="1"/>
  <c r="F111"/>
  <c r="K38"/>
  <c r="K40" s="1"/>
  <c r="K460"/>
  <c r="N104"/>
  <c r="G106"/>
  <c r="G77"/>
  <c r="D452"/>
  <c r="D92"/>
  <c r="D93" s="1"/>
  <c r="D59"/>
  <c r="D61"/>
  <c r="N125"/>
  <c r="H357"/>
  <c r="H359" s="1"/>
  <c r="N359" s="1"/>
  <c r="D29"/>
  <c r="G110"/>
  <c r="G111" s="1"/>
  <c r="N166"/>
  <c r="K452"/>
  <c r="H349"/>
  <c r="H110"/>
  <c r="H77"/>
  <c r="G158"/>
  <c r="N162"/>
  <c r="N177"/>
  <c r="N343"/>
  <c r="N402"/>
  <c r="D465"/>
  <c r="G76"/>
  <c r="N113"/>
  <c r="N157"/>
  <c r="J554"/>
  <c r="J557" s="1"/>
  <c r="J560" s="1"/>
  <c r="N555"/>
  <c r="G352"/>
  <c r="G350" s="1"/>
  <c r="G126"/>
  <c r="G114"/>
  <c r="G115" s="1"/>
  <c r="G353"/>
  <c r="J474"/>
  <c r="J471" s="1"/>
  <c r="I474"/>
  <c r="I455" s="1"/>
  <c r="I452" s="1"/>
  <c r="I447" s="1"/>
  <c r="H474"/>
  <c r="H455" s="1"/>
  <c r="H457" s="1"/>
  <c r="F474"/>
  <c r="F455" s="1"/>
  <c r="F456" s="1"/>
  <c r="I241"/>
  <c r="I238" s="1"/>
  <c r="I235" s="1"/>
  <c r="I292"/>
  <c r="I289" s="1"/>
  <c r="F285"/>
  <c r="F356"/>
  <c r="F373"/>
  <c r="F399"/>
  <c r="F423"/>
  <c r="N423" s="1"/>
  <c r="F426"/>
  <c r="N426" s="1"/>
  <c r="H498"/>
  <c r="H285"/>
  <c r="H282" s="1"/>
  <c r="H278"/>
  <c r="H264"/>
  <c r="H252"/>
  <c r="H249" s="1"/>
  <c r="H251" s="1"/>
  <c r="I313"/>
  <c r="H313"/>
  <c r="H310" s="1"/>
  <c r="H312" s="1"/>
  <c r="J356"/>
  <c r="I356"/>
  <c r="I353" s="1"/>
  <c r="I346" s="1"/>
  <c r="H335"/>
  <c r="G278"/>
  <c r="G313"/>
  <c r="G498"/>
  <c r="G444"/>
  <c r="F444"/>
  <c r="F445" s="1"/>
  <c r="H434"/>
  <c r="H429" s="1"/>
  <c r="F434"/>
  <c r="F430" s="1"/>
  <c r="H213"/>
  <c r="J458"/>
  <c r="G561"/>
  <c r="N561" s="1"/>
  <c r="J336"/>
  <c r="I299"/>
  <c r="H299"/>
  <c r="I306"/>
  <c r="I303" s="1"/>
  <c r="H306"/>
  <c r="H303" s="1"/>
  <c r="H305" s="1"/>
  <c r="I264"/>
  <c r="I261" s="1"/>
  <c r="I252"/>
  <c r="I249" s="1"/>
  <c r="J245"/>
  <c r="J242" s="1"/>
  <c r="I245"/>
  <c r="I242" s="1"/>
  <c r="H245"/>
  <c r="H242" s="1"/>
  <c r="G252"/>
  <c r="G249" s="1"/>
  <c r="G250" s="1"/>
  <c r="G285"/>
  <c r="G282" s="1"/>
  <c r="I257"/>
  <c r="G259"/>
  <c r="I465"/>
  <c r="G455"/>
  <c r="G456" s="1"/>
  <c r="H534"/>
  <c r="H529" s="1"/>
  <c r="I525"/>
  <c r="I520" s="1"/>
  <c r="H525"/>
  <c r="G525"/>
  <c r="G526" s="1"/>
  <c r="I489"/>
  <c r="I484" s="1"/>
  <c r="H489"/>
  <c r="G489"/>
  <c r="G490" s="1"/>
  <c r="I507"/>
  <c r="I502" s="1"/>
  <c r="H502"/>
  <c r="H504" s="1"/>
  <c r="G507"/>
  <c r="G508" s="1"/>
  <c r="I543"/>
  <c r="I538" s="1"/>
  <c r="H543"/>
  <c r="G543"/>
  <c r="I480"/>
  <c r="I475" s="1"/>
  <c r="H475"/>
  <c r="H477" s="1"/>
  <c r="G480"/>
  <c r="J534"/>
  <c r="J529" s="1"/>
  <c r="I534"/>
  <c r="I529" s="1"/>
  <c r="G534"/>
  <c r="G535" s="1"/>
  <c r="I516"/>
  <c r="I511" s="1"/>
  <c r="H511"/>
  <c r="H513" s="1"/>
  <c r="G516"/>
  <c r="G517" s="1"/>
  <c r="G154"/>
  <c r="G155" s="1"/>
  <c r="F543"/>
  <c r="F544" s="1"/>
  <c r="F77"/>
  <c r="F67" s="1"/>
  <c r="F69" s="1"/>
  <c r="F416"/>
  <c r="F407" s="1"/>
  <c r="F412" s="1"/>
  <c r="I458"/>
  <c r="I38" s="1"/>
  <c r="H458"/>
  <c r="H460" s="1"/>
  <c r="F458"/>
  <c r="F558"/>
  <c r="G565"/>
  <c r="G562" s="1"/>
  <c r="G563" s="1"/>
  <c r="F565"/>
  <c r="F562" s="1"/>
  <c r="F563" s="1"/>
  <c r="F264"/>
  <c r="F403"/>
  <c r="F489"/>
  <c r="F313"/>
  <c r="F310" s="1"/>
  <c r="F311" s="1"/>
  <c r="F252"/>
  <c r="E507"/>
  <c r="E516"/>
  <c r="E498"/>
  <c r="E499" s="1"/>
  <c r="E416"/>
  <c r="E407" s="1"/>
  <c r="E412" s="1"/>
  <c r="E403"/>
  <c r="N403" s="1"/>
  <c r="E323"/>
  <c r="E489"/>
  <c r="E98"/>
  <c r="E99" s="1"/>
  <c r="E60"/>
  <c r="E77"/>
  <c r="E67" s="1"/>
  <c r="E69" s="1"/>
  <c r="F304"/>
  <c r="F516"/>
  <c r="E267"/>
  <c r="F498"/>
  <c r="E380"/>
  <c r="N380" s="1"/>
  <c r="E352"/>
  <c r="E350" s="1"/>
  <c r="E274"/>
  <c r="E272" s="1"/>
  <c r="E474"/>
  <c r="E471" s="1"/>
  <c r="E472" s="1"/>
  <c r="E480"/>
  <c r="E481" s="1"/>
  <c r="E376"/>
  <c r="E399"/>
  <c r="G264"/>
  <c r="G303"/>
  <c r="G304" s="1"/>
  <c r="F502"/>
  <c r="F503" s="1"/>
  <c r="F480"/>
  <c r="F278"/>
  <c r="F276" s="1"/>
  <c r="F271"/>
  <c r="G357"/>
  <c r="G358" s="1"/>
  <c r="F364"/>
  <c r="I336"/>
  <c r="I333" s="1"/>
  <c r="I325" s="1"/>
  <c r="J208"/>
  <c r="I208"/>
  <c r="I30" s="1"/>
  <c r="I29" s="1"/>
  <c r="H208"/>
  <c r="H206" s="1"/>
  <c r="E37"/>
  <c r="I323"/>
  <c r="H323"/>
  <c r="H320" s="1"/>
  <c r="G323"/>
  <c r="F323"/>
  <c r="F360"/>
  <c r="F361" s="1"/>
  <c r="E356"/>
  <c r="H353"/>
  <c r="E360"/>
  <c r="E364"/>
  <c r="E382"/>
  <c r="N382" s="1"/>
  <c r="J37"/>
  <c r="I234"/>
  <c r="I213" s="1"/>
  <c r="I37" s="1"/>
  <c r="H234"/>
  <c r="H37" s="1"/>
  <c r="G234"/>
  <c r="G213" s="1"/>
  <c r="G37" s="1"/>
  <c r="F234"/>
  <c r="F213" s="1"/>
  <c r="E234"/>
  <c r="H67" l="1"/>
  <c r="H79"/>
  <c r="D202"/>
  <c r="N360"/>
  <c r="E361"/>
  <c r="J353"/>
  <c r="J346" s="1"/>
  <c r="J348" s="1"/>
  <c r="J355"/>
  <c r="F336"/>
  <c r="F334" s="1"/>
  <c r="F354"/>
  <c r="H329"/>
  <c r="H227" s="1"/>
  <c r="H225" s="1"/>
  <c r="H331"/>
  <c r="N376"/>
  <c r="E378"/>
  <c r="J333"/>
  <c r="J325" s="1"/>
  <c r="J328" s="1"/>
  <c r="J335"/>
  <c r="E336"/>
  <c r="N336" s="1"/>
  <c r="E354"/>
  <c r="G320"/>
  <c r="G321" s="1"/>
  <c r="G293"/>
  <c r="G292" s="1"/>
  <c r="F268"/>
  <c r="F269"/>
  <c r="N267"/>
  <c r="E265"/>
  <c r="G437"/>
  <c r="G439" s="1"/>
  <c r="G445"/>
  <c r="H261"/>
  <c r="H263"/>
  <c r="G261"/>
  <c r="G262"/>
  <c r="F261"/>
  <c r="F262"/>
  <c r="G275"/>
  <c r="G276"/>
  <c r="H275"/>
  <c r="H277"/>
  <c r="G317"/>
  <c r="G318" s="1"/>
  <c r="H317"/>
  <c r="H319" s="1"/>
  <c r="H322"/>
  <c r="I310"/>
  <c r="I311" s="1"/>
  <c r="I315"/>
  <c r="F255"/>
  <c r="I254"/>
  <c r="I239" s="1"/>
  <c r="I258"/>
  <c r="H244"/>
  <c r="J244"/>
  <c r="G242"/>
  <c r="D34"/>
  <c r="D31" s="1"/>
  <c r="D25" s="1"/>
  <c r="D26" s="1"/>
  <c r="F293"/>
  <c r="H293"/>
  <c r="H295" s="1"/>
  <c r="H292" s="1"/>
  <c r="H289" s="1"/>
  <c r="H291" s="1"/>
  <c r="G296"/>
  <c r="G297" s="1"/>
  <c r="I296"/>
  <c r="I293"/>
  <c r="N126"/>
  <c r="G127"/>
  <c r="N158"/>
  <c r="G159"/>
  <c r="G72"/>
  <c r="G74" s="1"/>
  <c r="F475"/>
  <c r="F476" s="1"/>
  <c r="F481"/>
  <c r="F493"/>
  <c r="F494" s="1"/>
  <c r="F499"/>
  <c r="F511"/>
  <c r="F512" s="1"/>
  <c r="F517"/>
  <c r="E511"/>
  <c r="E512" s="1"/>
  <c r="E517"/>
  <c r="F484"/>
  <c r="F485" s="1"/>
  <c r="F490"/>
  <c r="G538"/>
  <c r="G539" s="1"/>
  <c r="G544"/>
  <c r="H520"/>
  <c r="H522" s="1"/>
  <c r="H527"/>
  <c r="G493"/>
  <c r="G494" s="1"/>
  <c r="G499"/>
  <c r="D467"/>
  <c r="K466"/>
  <c r="N466" s="1"/>
  <c r="K473"/>
  <c r="G558"/>
  <c r="N558" s="1"/>
  <c r="G458"/>
  <c r="G459" s="1"/>
  <c r="E484"/>
  <c r="E485" s="1"/>
  <c r="E490"/>
  <c r="E502"/>
  <c r="E503" s="1"/>
  <c r="E508"/>
  <c r="F554"/>
  <c r="F556" s="1"/>
  <c r="F559"/>
  <c r="G475"/>
  <c r="G476" s="1"/>
  <c r="G481"/>
  <c r="H538"/>
  <c r="H540" s="1"/>
  <c r="H545"/>
  <c r="H484"/>
  <c r="H486" s="1"/>
  <c r="H491"/>
  <c r="J465"/>
  <c r="J468" s="1"/>
  <c r="J473"/>
  <c r="H493"/>
  <c r="H495" s="1"/>
  <c r="H500"/>
  <c r="E264"/>
  <c r="E262" s="1"/>
  <c r="G101"/>
  <c r="G102" s="1"/>
  <c r="H346"/>
  <c r="H348" s="1"/>
  <c r="N348" s="1"/>
  <c r="N399"/>
  <c r="N407"/>
  <c r="E59"/>
  <c r="E61"/>
  <c r="E35" s="1"/>
  <c r="F38"/>
  <c r="F39" s="1"/>
  <c r="F459"/>
  <c r="J38"/>
  <c r="J40" s="1"/>
  <c r="J460"/>
  <c r="N72"/>
  <c r="H60"/>
  <c r="K447"/>
  <c r="K449" s="1"/>
  <c r="K454"/>
  <c r="D447"/>
  <c r="D453"/>
  <c r="H101"/>
  <c r="H103" s="1"/>
  <c r="H112"/>
  <c r="N114"/>
  <c r="N110"/>
  <c r="E45"/>
  <c r="N562"/>
  <c r="N234"/>
  <c r="F275"/>
  <c r="N275" s="1"/>
  <c r="N278"/>
  <c r="F37"/>
  <c r="N37" s="1"/>
  <c r="N213"/>
  <c r="E475"/>
  <c r="N480"/>
  <c r="E271"/>
  <c r="E269" s="1"/>
  <c r="N274"/>
  <c r="E242"/>
  <c r="E92"/>
  <c r="N98"/>
  <c r="E320"/>
  <c r="E321" s="1"/>
  <c r="N323"/>
  <c r="F249"/>
  <c r="N252"/>
  <c r="G146"/>
  <c r="N154"/>
  <c r="G529"/>
  <c r="N534"/>
  <c r="F429"/>
  <c r="N429" s="1"/>
  <c r="N434"/>
  <c r="F437"/>
  <c r="N444"/>
  <c r="F368"/>
  <c r="N373"/>
  <c r="F282"/>
  <c r="N282" s="1"/>
  <c r="N285"/>
  <c r="N76"/>
  <c r="G58"/>
  <c r="N58" s="1"/>
  <c r="N364"/>
  <c r="N356"/>
  <c r="N565"/>
  <c r="N80"/>
  <c r="N122"/>
  <c r="J206"/>
  <c r="J30"/>
  <c r="J29" s="1"/>
  <c r="N309"/>
  <c r="E493"/>
  <c r="N498"/>
  <c r="F538"/>
  <c r="N543"/>
  <c r="G520"/>
  <c r="N525"/>
  <c r="N416"/>
  <c r="N474"/>
  <c r="G502"/>
  <c r="N507"/>
  <c r="G511"/>
  <c r="N516"/>
  <c r="H296"/>
  <c r="H298" s="1"/>
  <c r="N299"/>
  <c r="N77"/>
  <c r="N458"/>
  <c r="H38"/>
  <c r="G484"/>
  <c r="N489"/>
  <c r="G310"/>
  <c r="N313"/>
  <c r="F419"/>
  <c r="G349"/>
  <c r="G346" s="1"/>
  <c r="G347" s="1"/>
  <c r="G332"/>
  <c r="G330" s="1"/>
  <c r="G60"/>
  <c r="E332"/>
  <c r="E330" s="1"/>
  <c r="F393"/>
  <c r="F397" s="1"/>
  <c r="H30"/>
  <c r="H471"/>
  <c r="E393"/>
  <c r="E397" s="1"/>
  <c r="J455"/>
  <c r="F452"/>
  <c r="G465"/>
  <c r="G467" s="1"/>
  <c r="F353"/>
  <c r="F357"/>
  <c r="F358" s="1"/>
  <c r="E465"/>
  <c r="E467" s="1"/>
  <c r="E455"/>
  <c r="N306"/>
  <c r="F471"/>
  <c r="F296"/>
  <c r="F297" s="1"/>
  <c r="G333"/>
  <c r="F333"/>
  <c r="I320"/>
  <c r="I317" s="1"/>
  <c r="I206"/>
  <c r="F352"/>
  <c r="F320"/>
  <c r="E357"/>
  <c r="E358" s="1"/>
  <c r="E353"/>
  <c r="E349"/>
  <c r="N328" l="1"/>
  <c r="L37"/>
  <c r="N60"/>
  <c r="D448"/>
  <c r="E53"/>
  <c r="I231"/>
  <c r="I210" s="1"/>
  <c r="I209" s="1"/>
  <c r="I34" s="1"/>
  <c r="I31" s="1"/>
  <c r="G67"/>
  <c r="G69" s="1"/>
  <c r="N352"/>
  <c r="F350"/>
  <c r="N368"/>
  <c r="F370"/>
  <c r="E333"/>
  <c r="N333" s="1"/>
  <c r="E334"/>
  <c r="G294"/>
  <c r="N419"/>
  <c r="F421"/>
  <c r="N437"/>
  <c r="F439"/>
  <c r="D35"/>
  <c r="F317"/>
  <c r="F318" s="1"/>
  <c r="F321"/>
  <c r="N249"/>
  <c r="F250"/>
  <c r="E261"/>
  <c r="N261" s="1"/>
  <c r="E240"/>
  <c r="E243"/>
  <c r="G239"/>
  <c r="G243"/>
  <c r="F242"/>
  <c r="N242" s="1"/>
  <c r="F240"/>
  <c r="F294"/>
  <c r="F292"/>
  <c r="F289" s="1"/>
  <c r="F290" s="1"/>
  <c r="N310"/>
  <c r="G311"/>
  <c r="N264"/>
  <c r="N303"/>
  <c r="E304"/>
  <c r="E293"/>
  <c r="G38"/>
  <c r="G39" s="1"/>
  <c r="N146"/>
  <c r="G147"/>
  <c r="F465"/>
  <c r="F467" s="1"/>
  <c r="F472"/>
  <c r="H465"/>
  <c r="H473"/>
  <c r="N520"/>
  <c r="G521"/>
  <c r="N538"/>
  <c r="F539"/>
  <c r="N493"/>
  <c r="E494"/>
  <c r="N529"/>
  <c r="G530"/>
  <c r="G554"/>
  <c r="G559"/>
  <c r="N484"/>
  <c r="G485"/>
  <c r="N511"/>
  <c r="G512"/>
  <c r="N502"/>
  <c r="G503"/>
  <c r="N475"/>
  <c r="E476"/>
  <c r="N295"/>
  <c r="E452"/>
  <c r="E456"/>
  <c r="F447"/>
  <c r="F448" s="1"/>
  <c r="F453"/>
  <c r="J452"/>
  <c r="J457"/>
  <c r="G61"/>
  <c r="N61" s="1"/>
  <c r="D32"/>
  <c r="H59"/>
  <c r="H62"/>
  <c r="N62" s="1"/>
  <c r="N353"/>
  <c r="N92"/>
  <c r="E93"/>
  <c r="H40"/>
  <c r="N357"/>
  <c r="N393"/>
  <c r="H29"/>
  <c r="E329"/>
  <c r="G56"/>
  <c r="L58"/>
  <c r="N296"/>
  <c r="N245"/>
  <c r="N471"/>
  <c r="E317"/>
  <c r="N320"/>
  <c r="E268"/>
  <c r="N268" s="1"/>
  <c r="N271"/>
  <c r="N455"/>
  <c r="G289"/>
  <c r="G329"/>
  <c r="G325" s="1"/>
  <c r="G327" s="1"/>
  <c r="G208"/>
  <c r="L60"/>
  <c r="G59"/>
  <c r="G452"/>
  <c r="G453" s="1"/>
  <c r="F59"/>
  <c r="F349"/>
  <c r="F346" s="1"/>
  <c r="F347" s="1"/>
  <c r="F332"/>
  <c r="I200"/>
  <c r="E346"/>
  <c r="E347" s="1"/>
  <c r="H45" l="1"/>
  <c r="H55" s="1"/>
  <c r="I228"/>
  <c r="N67"/>
  <c r="N332"/>
  <c r="F330"/>
  <c r="G238"/>
  <c r="G235" s="1"/>
  <c r="G236" s="1"/>
  <c r="G231"/>
  <c r="G229" s="1"/>
  <c r="G240"/>
  <c r="E325"/>
  <c r="E327" s="1"/>
  <c r="I25"/>
  <c r="S346"/>
  <c r="N346"/>
  <c r="N38"/>
  <c r="E239"/>
  <c r="F239"/>
  <c r="F243"/>
  <c r="N317"/>
  <c r="E318"/>
  <c r="E294"/>
  <c r="E292"/>
  <c r="G290"/>
  <c r="G556"/>
  <c r="N554"/>
  <c r="H452"/>
  <c r="N452" s="1"/>
  <c r="H468"/>
  <c r="J447"/>
  <c r="J449" s="1"/>
  <c r="J454"/>
  <c r="E447"/>
  <c r="E453"/>
  <c r="N59"/>
  <c r="F45"/>
  <c r="E208"/>
  <c r="N349"/>
  <c r="L56"/>
  <c r="G447"/>
  <c r="G30"/>
  <c r="G227"/>
  <c r="G206"/>
  <c r="G45"/>
  <c r="G53" s="1"/>
  <c r="L59"/>
  <c r="F329"/>
  <c r="F325" s="1"/>
  <c r="F208"/>
  <c r="H70" l="1"/>
  <c r="E448"/>
  <c r="F53"/>
  <c r="N53" s="1"/>
  <c r="N46"/>
  <c r="N325"/>
  <c r="F327"/>
  <c r="L53"/>
  <c r="F238"/>
  <c r="F235" s="1"/>
  <c r="F236" s="1"/>
  <c r="F231"/>
  <c r="F229" s="1"/>
  <c r="G210"/>
  <c r="G211" s="1"/>
  <c r="G228"/>
  <c r="E238"/>
  <c r="E235" s="1"/>
  <c r="E231"/>
  <c r="E229" s="1"/>
  <c r="E236"/>
  <c r="E289"/>
  <c r="N292"/>
  <c r="H447"/>
  <c r="H449" s="1"/>
  <c r="N449" s="1"/>
  <c r="H454"/>
  <c r="G448"/>
  <c r="L46"/>
  <c r="G29"/>
  <c r="G225"/>
  <c r="N227"/>
  <c r="E30"/>
  <c r="N208"/>
  <c r="E206"/>
  <c r="N45"/>
  <c r="N329"/>
  <c r="F206"/>
  <c r="F30"/>
  <c r="P207" l="1"/>
  <c r="N448"/>
  <c r="N447"/>
  <c r="E210"/>
  <c r="E228"/>
  <c r="F210"/>
  <c r="F211" s="1"/>
  <c r="F228"/>
  <c r="F221" s="1"/>
  <c r="F223" s="1"/>
  <c r="G34"/>
  <c r="G209"/>
  <c r="G200" s="1"/>
  <c r="G202" s="1"/>
  <c r="L447"/>
  <c r="E290"/>
  <c r="N289"/>
  <c r="L207"/>
  <c r="N30"/>
  <c r="E29"/>
  <c r="G221"/>
  <c r="G223" s="1"/>
  <c r="N225"/>
  <c r="F29"/>
  <c r="L30"/>
  <c r="E34" l="1"/>
  <c r="E31" s="1"/>
  <c r="E32" s="1"/>
  <c r="E211"/>
  <c r="P211" s="1"/>
  <c r="E209"/>
  <c r="E221"/>
  <c r="E223" s="1"/>
  <c r="G35"/>
  <c r="G31"/>
  <c r="F209"/>
  <c r="F34"/>
  <c r="N29"/>
  <c r="L29"/>
  <c r="E25"/>
  <c r="E26" s="1"/>
  <c r="N103"/>
  <c r="N101"/>
  <c r="F200" l="1"/>
  <c r="F202" s="1"/>
  <c r="E200"/>
  <c r="F35"/>
  <c r="F31"/>
  <c r="G32"/>
  <c r="G25"/>
  <c r="G26" s="1"/>
  <c r="N172"/>
  <c r="N170"/>
  <c r="N260"/>
  <c r="H257"/>
  <c r="H258" s="1"/>
  <c r="J257"/>
  <c r="J254" s="1"/>
  <c r="J241"/>
  <c r="K257"/>
  <c r="K254" s="1"/>
  <c r="K256" s="1"/>
  <c r="K241"/>
  <c r="K238" s="1"/>
  <c r="K235" s="1"/>
  <c r="E202" l="1"/>
  <c r="P202" s="1"/>
  <c r="K233"/>
  <c r="K230" s="1"/>
  <c r="T213"/>
  <c r="F32"/>
  <c r="N32" s="1"/>
  <c r="F25"/>
  <c r="F26" s="1"/>
  <c r="N26" s="1"/>
  <c r="J238"/>
  <c r="J235" s="1"/>
  <c r="K258"/>
  <c r="J258"/>
  <c r="N241"/>
  <c r="H238"/>
  <c r="H235" s="1"/>
  <c r="H237" s="1"/>
  <c r="N257"/>
  <c r="H254"/>
  <c r="H239" s="1"/>
  <c r="H231" s="1"/>
  <c r="H210" s="1"/>
  <c r="H212" s="1"/>
  <c r="K237"/>
  <c r="J256"/>
  <c r="J239"/>
  <c r="J231" s="1"/>
  <c r="K239"/>
  <c r="J228" l="1"/>
  <c r="J221" s="1"/>
  <c r="J224" s="1"/>
  <c r="J230"/>
  <c r="N231"/>
  <c r="H230"/>
  <c r="J237"/>
  <c r="S213"/>
  <c r="J210"/>
  <c r="N235"/>
  <c r="H256"/>
  <c r="N238"/>
  <c r="H228"/>
  <c r="N254"/>
  <c r="H221"/>
  <c r="H224" s="1"/>
  <c r="H209"/>
  <c r="N233"/>
  <c r="K228"/>
  <c r="J209" l="1"/>
  <c r="J212"/>
  <c r="K221"/>
  <c r="K224" s="1"/>
  <c r="K210"/>
  <c r="K212" s="1"/>
  <c r="L209"/>
  <c r="H200"/>
  <c r="H34"/>
  <c r="N228"/>
  <c r="N221"/>
  <c r="P212" l="1"/>
  <c r="R346"/>
  <c r="H203"/>
  <c r="J34"/>
  <c r="L34" s="1"/>
  <c r="J200"/>
  <c r="L201" s="1"/>
  <c r="H36"/>
  <c r="H31"/>
  <c r="K209"/>
  <c r="P210" s="1"/>
  <c r="N210"/>
  <c r="K203" l="1"/>
  <c r="P209"/>
  <c r="T346"/>
  <c r="J203"/>
  <c r="P203" s="1"/>
  <c r="J31"/>
  <c r="J36"/>
  <c r="K201"/>
  <c r="K34"/>
  <c r="N209"/>
  <c r="H33"/>
  <c r="L31"/>
  <c r="H25"/>
  <c r="H27" s="1"/>
  <c r="P201" l="1"/>
  <c r="P213" s="1"/>
  <c r="J25"/>
  <c r="J27" s="1"/>
  <c r="J33"/>
  <c r="K36"/>
  <c r="K31"/>
  <c r="N34"/>
  <c r="L25" l="1"/>
  <c r="K25"/>
  <c r="K33"/>
  <c r="N33" s="1"/>
  <c r="N31"/>
  <c r="N25" l="1"/>
  <c r="K27"/>
  <c r="N27" s="1"/>
</calcChain>
</file>

<file path=xl/sharedStrings.xml><?xml version="1.0" encoding="utf-8"?>
<sst xmlns="http://schemas.openxmlformats.org/spreadsheetml/2006/main" count="658" uniqueCount="180">
  <si>
    <t>ОБЪЕМЫ И  ИСТОЧНИКИ</t>
  </si>
  <si>
    <t>№ п/п</t>
  </si>
  <si>
    <t>Наименование  Программы, подпрограммы Программы, основного мероприятия подпрограммы  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</si>
  <si>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</si>
  <si>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>2021 г.</t>
  </si>
  <si>
    <t>2022 г.</t>
  </si>
  <si>
    <t>2023г.</t>
  </si>
  <si>
    <t>2024г.</t>
  </si>
  <si>
    <t>2025г.</t>
  </si>
  <si>
    <t>средства федерального бюджета</t>
  </si>
  <si>
    <t>средства краевого бюджета,в т.ч. предусмотренные:</t>
  </si>
  <si>
    <t>Ответственному исполнителю- Управлению муниципального хозяйства администрации Минераловодского городского округа</t>
  </si>
  <si>
    <t>средства  местного бюджета ,в т.ч. предусмотренные</t>
  </si>
  <si>
    <t>Участнику 1: МБУ «Управление городским хозяйством»</t>
  </si>
  <si>
    <t>Средства  внебюджетных фондов</t>
  </si>
  <si>
    <t>Прогнозируемые поступления средств в местный бюджет</t>
  </si>
  <si>
    <t>Выпадающие доходы местного бюджета</t>
  </si>
  <si>
    <t>Иные средства</t>
  </si>
  <si>
    <t>1.</t>
  </si>
  <si>
    <t>Бюджет округа , в т.ч.</t>
  </si>
  <si>
    <t>средства краевого бюджета ,</t>
  </si>
  <si>
    <t>в т.ч. предусмотренные:</t>
  </si>
  <si>
    <t xml:space="preserve">средства местного бюджета,  в т.ч. предусмотренные </t>
  </si>
  <si>
    <t xml:space="preserve">Основное  мероприятие: </t>
  </si>
  <si>
    <t>Строительство, реконструкция и модернизация улично-дорожной сети, всего</t>
  </si>
  <si>
    <t>средства федерального бюджета, в т.ч. предусмотренные:</t>
  </si>
  <si>
    <t>Проектирование, строительство (реконструкция) автомобильных дорог общего пользования местного значения с твердым покрытием 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краевого бюджета (Реконструкция второй очереди автомобильной дороги «Кавказ»-хутор Лысогорский)- 1 этап</t>
  </si>
  <si>
    <t>Строительство и реконструкция автомобильных дорог общего пользования местного значения (Реконструкция второй очереди автомобильной дороги «Кавказ»-хутор Лысогорский),не обеспеченных связью с сетью автомобильных дорог с твердым покрытием в 2018 году (проектно-изыскательские работы)-(2 этап)</t>
  </si>
  <si>
    <t>1.1.3.</t>
  </si>
  <si>
    <t>Ответственному исполнителю:</t>
  </si>
  <si>
    <t>Управлению муниципального хозяйства администрации Минераловодского городского округа</t>
  </si>
  <si>
    <t>1.2.</t>
  </si>
  <si>
    <t>Основное мероприятие:</t>
  </si>
  <si>
    <t>Ведение учета отреконструированных автомобильных дорог населенных пунктов Минераловодского городского округа</t>
  </si>
  <si>
    <t>1.2.1.</t>
  </si>
  <si>
    <t xml:space="preserve">Подготовка документации о вводе в эксплуатацию  отреконструированных автомобильных дорогах населенных пунктов Минераловодского городского округа для поставки на кадастровый учет </t>
  </si>
  <si>
    <t>2.</t>
  </si>
  <si>
    <t xml:space="preserve">Подпрограмма </t>
  </si>
  <si>
    <t xml:space="preserve"> «Содержание улично-дорожной сети», всего</t>
  </si>
  <si>
    <t>Бюджет округа, в т.ч.</t>
  </si>
  <si>
    <t xml:space="preserve">средства    местного бюджета, в т.ч. предусмотренные </t>
  </si>
  <si>
    <t>2.1.</t>
  </si>
  <si>
    <t>2.1.1.</t>
  </si>
  <si>
    <t>2.1.2.</t>
  </si>
  <si>
    <t>2.1.3.</t>
  </si>
  <si>
    <t>средства    местного бюджета, в т.ч. предусмотренные</t>
  </si>
  <si>
    <t>2.1.4.</t>
  </si>
  <si>
    <t>2.1.5.</t>
  </si>
  <si>
    <t xml:space="preserve">Ремонт и очистка ливневых  канализаций </t>
  </si>
  <si>
    <t>Бюджет округа, в т.ч</t>
  </si>
  <si>
    <t>2.1.6.</t>
  </si>
  <si>
    <t>Установка искусственных дорожных неровностей</t>
  </si>
  <si>
    <t>2.1.7.</t>
  </si>
  <si>
    <t xml:space="preserve">Нанесение  дорожных  разметок на автомобильных дорогах </t>
  </si>
  <si>
    <t xml:space="preserve">Содержание ливневых  канализаций </t>
  </si>
  <si>
    <t>Механизированная уборка дорог</t>
  </si>
  <si>
    <t>2.2.</t>
  </si>
  <si>
    <t>средства    краевого  бюджета</t>
  </si>
  <si>
    <t xml:space="preserve">средства    местного бюджета , в т.ч. предусмотренные </t>
  </si>
  <si>
    <t xml:space="preserve">Капитальный ремонт и ремонт автомобильных дорог общего пользования местного значения </t>
  </si>
  <si>
    <t>Капитальный ремонт автодорожного моста через ж/д  пути в створе улиц Железноводская-Ломовая</t>
  </si>
  <si>
    <t>Прочие расходы по капитальному  ремонту автодорожного моста через ж/д  пути в створе улиц Железноводская-Ломовая (Проектно-изыскательские работы, утилизация мусора, авторский надзор, стройконтроль)</t>
  </si>
  <si>
    <t>Капитальный ремонт автомобильной дороги: Подъезд к х. Безивановка от а/д «Минводы-Греческое (км 0+000-км  7+900)»:</t>
  </si>
  <si>
    <t>- 1 пусковой  комплекс -2021 год;</t>
  </si>
  <si>
    <t xml:space="preserve"> -2 пусковой комплекс -2022 год</t>
  </si>
  <si>
    <t>Прочие расходы по капитальному ремонту автомобильной дороги: Подъезд к х. Безивановка от а/д «Минводы-Греческое (км 0+000-км  7+900)» - (авторский надзор и строительный контроль)</t>
  </si>
  <si>
    <t>-1 пусковой комплекс -2021 год;</t>
  </si>
  <si>
    <t>Капитальный  ремонт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</t>
  </si>
  <si>
    <t xml:space="preserve">Прочие расходы по капитальному ремонту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 </t>
  </si>
  <si>
    <t>3.</t>
  </si>
  <si>
    <t>Подпрограмма   «Обеспечение безопасности дорожного движения», всего</t>
  </si>
  <si>
    <t xml:space="preserve">Основное мероприятие: </t>
  </si>
  <si>
    <t>Повышение надежности и безопасности дорожного движения на автомобильных дорогах общего пользования местного значения</t>
  </si>
  <si>
    <t>3.1.1.</t>
  </si>
  <si>
    <t>Ремонт и установка дорожных знаков</t>
  </si>
  <si>
    <t>Проведение экспертизы сметной стоимости объектов ремонта</t>
  </si>
  <si>
    <t>Содержание и ремонт светофорных объектов</t>
  </si>
  <si>
    <t>Установка светофоров</t>
  </si>
  <si>
    <t>3.2.</t>
  </si>
  <si>
    <t>Основное  мероприятие:</t>
  </si>
  <si>
    <t>Информирование населения Минераловодского городского округа по мероприятиям безопасности дорожного движения в СМИ и информационно-телекоммуникационной  сети «Интернет»</t>
  </si>
  <si>
    <t>3.2.1.</t>
  </si>
  <si>
    <t>Подготовка и опубликование информации о  реализации мероприятий по безопасности дорожного движения в газете «Минеральные Воды» и информационно-телекоммуникационной  сети «Интернет»</t>
  </si>
  <si>
    <t>3.1.</t>
  </si>
  <si>
    <t>3.1.2.</t>
  </si>
  <si>
    <t>3.1.3.</t>
  </si>
  <si>
    <t>3.1.4.</t>
  </si>
  <si>
    <t>3.1.5.</t>
  </si>
  <si>
    <t>3.1.6.</t>
  </si>
  <si>
    <t>1.1.</t>
  </si>
  <si>
    <t>1.1.1.</t>
  </si>
  <si>
    <t>1.1.2.</t>
  </si>
  <si>
    <t>2.2.1.</t>
  </si>
  <si>
    <t>2.2.2.</t>
  </si>
  <si>
    <t>Таблица № 3</t>
  </si>
  <si>
    <t>Капитальный ремонт  моста через р. Кума в с. Прикумское Минераловодского городского округа"</t>
  </si>
  <si>
    <t>Капитальный ремонт и ремонт автомобильных дорог общего пользования местного значения  муниципальных округов и городских округов Ставропольского края</t>
  </si>
  <si>
    <t>3.3.</t>
  </si>
  <si>
    <t>Реализация регионального проекта "Безопасность дорожного движения"</t>
  </si>
  <si>
    <t>3.3.1.</t>
  </si>
  <si>
    <t>3.1.7.</t>
  </si>
  <si>
    <t>Проведение оценки уязвимости объектов транспортной инфраструктуры</t>
  </si>
  <si>
    <t>Разработка проектов организации дорожного движения, проведение диагностики автомобильных работ</t>
  </si>
  <si>
    <t>3.1.8.</t>
  </si>
  <si>
    <t>Обустройство остановочных пунктов</t>
  </si>
  <si>
    <t>Разработка сметной документации</t>
  </si>
  <si>
    <t>2.2.3.</t>
  </si>
  <si>
    <t>Содержание,капитальный ремонт и ремонт  улично-дорожной сети</t>
  </si>
  <si>
    <t>Расходы на ремонт улично-дорожной сети</t>
  </si>
  <si>
    <t xml:space="preserve">в том числе </t>
  </si>
  <si>
    <t>Расходы на  содержание улично-дорожной сети</t>
  </si>
  <si>
    <t>2.3.</t>
  </si>
  <si>
    <t>2.2.4.</t>
  </si>
  <si>
    <t>2.3.1.</t>
  </si>
  <si>
    <t>2.3.2.</t>
  </si>
  <si>
    <t>2.3.2.2</t>
  </si>
  <si>
    <t>2.3.2.3</t>
  </si>
  <si>
    <t>2.3.2.4</t>
  </si>
  <si>
    <t>2.3.2.5</t>
  </si>
  <si>
    <t>2.3.2.6</t>
  </si>
  <si>
    <t>2.3.2.7</t>
  </si>
  <si>
    <t>2.3.2.8</t>
  </si>
  <si>
    <t>2.3.2.1</t>
  </si>
  <si>
    <t>2.3.2.9</t>
  </si>
  <si>
    <t>Разработка проектно-сметной документации на капитальный ремонт автодорожных мостов (через ж/д по ул. Островского через реку Кума в с. Прикумское)</t>
  </si>
  <si>
    <t>1.1.4.</t>
  </si>
  <si>
    <t>Выполнение  инженерных изысканий и подготовка  проектной документации на строительство  (реконструкцию) автомобильных дорог общего пользования местного значения муниципальных  образований, расположенных в границах региона Кавказских Минеральных Вод</t>
  </si>
  <si>
    <t>1.1.4.1.</t>
  </si>
  <si>
    <t xml:space="preserve">Проектирование, строительство ( реконструкция) автомобильных дорог общего пользования местного значения  с твердым покрытием до сельских  населенных пунктов, не имеющих круглогодичной связи с сетью автомобильных дорог общего пользования, а также на их капитальный ремонт и ремонт </t>
  </si>
  <si>
    <t>1.1.3.1.</t>
  </si>
  <si>
    <t>Строительство  автомобильной  дороги «Подъезд к хутору Утренняя Долина от автомобильной дороги «Ставрополь-Александровское- Минеральные Воды» (проектно-изыскательские работы)</t>
  </si>
  <si>
    <t>1.1.3.2.</t>
  </si>
  <si>
    <t xml:space="preserve">Строительство  автомобильной  дороги «Подъезд к хутору Утренняя Долина от автомобильной дороги «Ставрополь-Александровское- Минеральные Воды» </t>
  </si>
  <si>
    <t xml:space="preserve">Подпрограмма  «Модернизация улично-дорожной сети», всего </t>
  </si>
  <si>
    <t>Объем финансового обеспечения  по годам,  в тыс.руб.</t>
  </si>
  <si>
    <t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(инженерные изыскания и подготовкаа пректной документации)</t>
  </si>
  <si>
    <t>1.1.4.2.</t>
  </si>
  <si>
    <t xml:space="preserve"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</t>
  </si>
  <si>
    <t>Установка опор пешеходных переходов,ограждений,проекционных пешеходных ограждений</t>
  </si>
  <si>
    <t xml:space="preserve">к изменениям, которые вносятся в муниципальную </t>
  </si>
  <si>
    <t>утвержденную постановлением  администрации</t>
  </si>
  <si>
    <t>Минераловодского городского округа от  06.12.2019 № 2675</t>
  </si>
  <si>
    <t>к муниципальной программе Минераловодского</t>
  </si>
  <si>
    <t>обеспечение безопасности дорожного движения"</t>
  </si>
  <si>
    <t>1.1.3.3.</t>
  </si>
  <si>
    <t>Строительство  автомобильной  дороги «Кавказ" - хутор им. Тельмана (инженерные изыскания и подготовка проектной документации)</t>
  </si>
  <si>
    <t>Ставропольского края</t>
  </si>
  <si>
    <t>"Развитие  транспортной системы и обеспечение 						_x000D_
безопасности дорожного движения",</t>
  </si>
  <si>
    <t>Ответственному исполнителю- Управлению муниципального хозяйства администрации Минераловодского муниципального округа  Ставропольского края</t>
  </si>
  <si>
    <t>Соисполнителю-Управлению образования администрации Минераловодского муниципального округа  Ставропольского края</t>
  </si>
  <si>
    <t>Ответственному исполнителю-Управлению муниципального хозяйства администрации Минераловодского муниципального округа  Ставропольского края</t>
  </si>
  <si>
    <t>Соисполнителю-Управлению образования администрации Минераловодского муниципального  округа   Ставропольского края</t>
  </si>
  <si>
    <t>средства бюджета МГО</t>
  </si>
  <si>
    <t>средства бюджета ММО</t>
  </si>
  <si>
    <t>Ответственному исполнителю: Управлению муниципального хозяйства администрации Минераловодского муниципального округа  Ставропольского края</t>
  </si>
  <si>
    <t xml:space="preserve">Средства бюджета  округа (далее – бюджет округа), в т.ч. 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</si>
  <si>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</si>
  <si>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</si>
  <si>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 xml:space="preserve"> </t>
  </si>
  <si>
    <t>"Развитие транспортной системы и обеспечение  безопасности  дорожного движения"</t>
  </si>
  <si>
    <t>Ответственному исполнителю:      Ответственному исполнителю- Управлению муниципального хозяйства администрации Минераловодского муниципального округа  Ставропольского края</t>
  </si>
  <si>
    <t xml:space="preserve">Ремонт асфальтобетонного покрытия  дорог  </t>
  </si>
  <si>
    <t xml:space="preserve">Ямочный ремонт дорог  </t>
  </si>
  <si>
    <t xml:space="preserve">Ремонт дорог с гравийным покрытием  </t>
  </si>
  <si>
    <t xml:space="preserve">Ремонт тротуаров </t>
  </si>
  <si>
    <t xml:space="preserve">Зимнее содержание автомобильных  дорог </t>
  </si>
  <si>
    <t>Создание и обеспечение деятельности специализированных центров по профилактике детского дорожно-транспортного травматизма на базе образовательных организаций Минераловодского муниципального округа  Ставроопльского края</t>
  </si>
  <si>
    <t>"Развитие транспортной системы и</t>
  </si>
  <si>
    <t xml:space="preserve">Капитальный ремонт и ремонт автомобильных дорог </t>
  </si>
  <si>
    <t>средства бюджета</t>
  </si>
  <si>
    <t xml:space="preserve">Капитальный ремонт и ремонт автомобильных дорог общего пользования местного значения  в Минераловодском муниципальном  округе  </t>
  </si>
  <si>
    <t>Приложение № 3</t>
  </si>
  <si>
    <t xml:space="preserve">                                </t>
  </si>
  <si>
    <t>программу Минераловодского городского округа</t>
  </si>
  <si>
    <t xml:space="preserve">городского  округа Ставропольского края </t>
  </si>
  <si>
    <t>финансового обеспечения муниципальной программы Минераловодского городского  округа Ставропольскаого края</t>
  </si>
  <si>
    <t xml:space="preserve">Муниципальная программа Минераловодского городского  округа  Ставропольского края «Развитие транспортной системы и обеспечение безопасности дорожного движения», всего </t>
  </si>
  <si>
    <t>Приложение № 8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</si>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</sst>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0.000"/>
  </numFmts>
  <fonts count="22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Arial Unicode MS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Arial Unicode MS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rgb="FF000000"/>
      <name val="Arial Unicode MS"/>
      <family val="2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5">
    <xf numFmtId="0" fontId="0" fillId="0" borderId="0" xfId="0"/>
    <xf numFmtId="0" fontId="10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0" fillId="0" borderId="8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4" xfId="0" applyFont="1" applyBorder="1" applyAlignment="1">
      <alignment wrapText="1"/>
    </xf>
    <xf numFmtId="0" fontId="4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5" fillId="0" borderId="9" xfId="0" applyFont="1" applyBorder="1" applyAlignment="1">
      <alignment vertical="top" wrapText="1"/>
    </xf>
    <xf numFmtId="0" fontId="14" fillId="0" borderId="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3" fillId="0" borderId="9" xfId="0" applyFont="1" applyBorder="1" applyAlignment="1">
      <alignment vertical="top" wrapText="1"/>
    </xf>
    <xf numFmtId="0" fontId="9" fillId="0" borderId="9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7" fillId="0" borderId="9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2" fillId="0" borderId="4" xfId="0" applyFont="1" applyBorder="1" applyAlignment="1">
      <alignment horizontal="center" vertical="top" wrapText="1"/>
    </xf>
    <xf numFmtId="0" fontId="9" fillId="0" borderId="10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9" fillId="0" borderId="10" xfId="0" applyFont="1" applyBorder="1" applyAlignment="1">
      <alignment wrapText="1"/>
    </xf>
    <xf numFmtId="0" fontId="1" fillId="0" borderId="4" xfId="0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13" fillId="0" borderId="6" xfId="0" applyFont="1" applyBorder="1" applyAlignment="1">
      <alignment wrapText="1"/>
    </xf>
    <xf numFmtId="0" fontId="5" fillId="0" borderId="10" xfId="0" applyFont="1" applyBorder="1" applyAlignment="1">
      <alignment vertical="top" wrapText="1"/>
    </xf>
    <xf numFmtId="14" fontId="1" fillId="0" borderId="6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7" fillId="0" borderId="8" xfId="0" applyFont="1" applyBorder="1" applyAlignment="1">
      <alignment vertical="top" wrapText="1"/>
    </xf>
    <xf numFmtId="0" fontId="7" fillId="0" borderId="8" xfId="0" applyFont="1" applyBorder="1" applyAlignment="1">
      <alignment wrapText="1"/>
    </xf>
    <xf numFmtId="0" fontId="3" fillId="0" borderId="4" xfId="0" applyFont="1" applyBorder="1" applyAlignment="1">
      <alignment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8" xfId="0" applyFont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14" fontId="10" fillId="0" borderId="8" xfId="0" applyNumberFormat="1" applyFont="1" applyBorder="1" applyAlignment="1">
      <alignment horizontal="center" vertical="top" wrapText="1"/>
    </xf>
    <xf numFmtId="14" fontId="10" fillId="0" borderId="6" xfId="0" applyNumberFormat="1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14" fontId="10" fillId="0" borderId="12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2" fontId="0" fillId="0" borderId="0" xfId="0" applyNumberFormat="1"/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2" fontId="10" fillId="0" borderId="1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8" fillId="0" borderId="0" xfId="0" applyFont="1"/>
    <xf numFmtId="0" fontId="10" fillId="0" borderId="1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7" fillId="0" borderId="9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wrapText="1"/>
    </xf>
    <xf numFmtId="0" fontId="3" fillId="0" borderId="9" xfId="0" applyFont="1" applyBorder="1" applyAlignment="1">
      <alignment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" fillId="0" borderId="8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0" fillId="0" borderId="0" xfId="0" applyFill="1"/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2" fontId="16" fillId="0" borderId="0" xfId="0" applyNumberFormat="1" applyFont="1" applyBorder="1" applyAlignment="1">
      <alignment horizontal="center" wrapText="1"/>
    </xf>
    <xf numFmtId="0" fontId="10" fillId="0" borderId="0" xfId="0" applyFont="1" applyBorder="1" applyAlignment="1">
      <alignment horizontal="center" vertical="top" wrapText="1"/>
    </xf>
    <xf numFmtId="2" fontId="1" fillId="0" borderId="0" xfId="0" applyNumberFormat="1" applyFont="1" applyBorder="1" applyAlignment="1">
      <alignment horizontal="center" wrapText="1"/>
    </xf>
    <xf numFmtId="2" fontId="10" fillId="0" borderId="0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wrapText="1"/>
    </xf>
    <xf numFmtId="0" fontId="18" fillId="0" borderId="0" xfId="0" applyFont="1" applyBorder="1" applyAlignment="1">
      <alignment horizontal="center" wrapText="1"/>
    </xf>
    <xf numFmtId="164" fontId="10" fillId="0" borderId="0" xfId="0" applyNumberFormat="1" applyFont="1" applyBorder="1" applyAlignment="1">
      <alignment horizontal="center" wrapText="1"/>
    </xf>
    <xf numFmtId="164" fontId="1" fillId="0" borderId="0" xfId="0" applyNumberFormat="1" applyFont="1" applyBorder="1" applyAlignment="1">
      <alignment horizontal="center" wrapText="1"/>
    </xf>
    <xf numFmtId="2" fontId="10" fillId="0" borderId="0" xfId="0" applyNumberFormat="1" applyFont="1" applyFill="1" applyBorder="1" applyAlignment="1">
      <alignment horizont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15" fillId="0" borderId="0" xfId="0" applyNumberFormat="1" applyFont="1" applyBorder="1" applyAlignment="1">
      <alignment horizontal="center" wrapText="1"/>
    </xf>
    <xf numFmtId="0" fontId="15" fillId="0" borderId="0" xfId="0" applyFont="1" applyBorder="1" applyAlignment="1">
      <alignment horizontal="center" wrapText="1"/>
    </xf>
    <xf numFmtId="1" fontId="10" fillId="0" borderId="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" fillId="0" borderId="8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wrapText="1"/>
    </xf>
    <xf numFmtId="0" fontId="9" fillId="0" borderId="9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20" fillId="0" borderId="9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14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0" fontId="2" fillId="0" borderId="0" xfId="0" applyFont="1" applyFill="1" applyBorder="1" applyAlignment="1">
      <alignment vertical="top" wrapText="1"/>
    </xf>
    <xf numFmtId="2" fontId="0" fillId="0" borderId="0" xfId="0" applyNumberFormat="1" applyFill="1"/>
    <xf numFmtId="0" fontId="7" fillId="0" borderId="8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7" fillId="0" borderId="8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0" fontId="10" fillId="0" borderId="10" xfId="0" applyFont="1" applyBorder="1" applyAlignment="1">
      <alignment horizontal="center" wrapText="1"/>
    </xf>
    <xf numFmtId="0" fontId="1" fillId="0" borderId="4" xfId="0" applyFont="1" applyBorder="1" applyAlignment="1">
      <alignment vertical="top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1" fillId="0" borderId="12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5" fillId="0" borderId="8" xfId="0" applyNumberFormat="1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12" xfId="0" applyFont="1" applyBorder="1" applyAlignment="1">
      <alignment horizontal="center" vertical="top" wrapText="1"/>
    </xf>
    <xf numFmtId="2" fontId="16" fillId="0" borderId="10" xfId="0" applyNumberFormat="1" applyFont="1" applyFill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7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2" fontId="16" fillId="0" borderId="8" xfId="0" applyNumberFormat="1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15" fillId="0" borderId="10" xfId="0" applyNumberFormat="1" applyFont="1" applyBorder="1" applyAlignment="1">
      <alignment horizontal="center" wrapText="1"/>
    </xf>
    <xf numFmtId="0" fontId="17" fillId="0" borderId="0" xfId="0" applyFont="1" applyBorder="1" applyAlignment="1">
      <alignment horizontal="center" vertical="center" wrapText="1"/>
    </xf>
    <xf numFmtId="2" fontId="16" fillId="0" borderId="1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1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horizontal="left" wrapText="1"/>
    </xf>
    <xf numFmtId="2" fontId="15" fillId="0" borderId="1" xfId="0" applyNumberFormat="1" applyFont="1" applyBorder="1" applyAlignment="1">
      <alignment horizontal="center" wrapText="1"/>
    </xf>
    <xf numFmtId="0" fontId="1" fillId="0" borderId="12" xfId="0" applyFont="1" applyBorder="1" applyAlignment="1">
      <alignment horizontal="center" vertical="top" wrapText="1"/>
    </xf>
    <xf numFmtId="2" fontId="1" fillId="0" borderId="12" xfId="0" applyNumberFormat="1" applyFont="1" applyBorder="1" applyAlignment="1">
      <alignment horizontal="center" vertical="top" wrapText="1"/>
    </xf>
    <xf numFmtId="2" fontId="1" fillId="0" borderId="12" xfId="0" applyNumberFormat="1" applyFont="1" applyBorder="1" applyAlignment="1">
      <alignment horizontal="center" wrapText="1"/>
    </xf>
    <xf numFmtId="2" fontId="21" fillId="0" borderId="0" xfId="0" applyNumberFormat="1" applyFont="1"/>
    <xf numFmtId="0" fontId="1" fillId="0" borderId="1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1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4" fillId="0" borderId="9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1" fontId="10" fillId="0" borderId="1" xfId="0" applyNumberFormat="1" applyFont="1" applyBorder="1" applyAlignment="1">
      <alignment horizontal="center" wrapText="1"/>
    </xf>
    <xf numFmtId="0" fontId="10" fillId="0" borderId="9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0" fontId="10" fillId="0" borderId="12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16" fontId="19" fillId="0" borderId="9" xfId="0" applyNumberFormat="1" applyFont="1" applyBorder="1" applyAlignment="1">
      <alignment horizontal="center" vertical="top" wrapText="1"/>
    </xf>
    <xf numFmtId="0" fontId="4" fillId="0" borderId="9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vertical="top" wrapText="1"/>
    </xf>
    <xf numFmtId="14" fontId="10" fillId="0" borderId="9" xfId="0" applyNumberFormat="1" applyFont="1" applyBorder="1" applyAlignment="1">
      <alignment horizontal="center" vertical="top" wrapText="1"/>
    </xf>
    <xf numFmtId="2" fontId="10" fillId="0" borderId="10" xfId="0" applyNumberFormat="1" applyFont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wrapText="1"/>
    </xf>
    <xf numFmtId="1" fontId="1" fillId="0" borderId="12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10" xfId="0" applyNumberFormat="1" applyFont="1" applyBorder="1" applyAlignment="1">
      <alignment horizontal="center" wrapText="1"/>
    </xf>
    <xf numFmtId="0" fontId="15" fillId="0" borderId="10" xfId="0" applyFont="1" applyBorder="1" applyAlignment="1">
      <alignment horizontal="center" wrapText="1"/>
    </xf>
    <xf numFmtId="16" fontId="2" fillId="0" borderId="7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vertical="top" wrapText="1"/>
    </xf>
    <xf numFmtId="2" fontId="1" fillId="0" borderId="5" xfId="0" applyNumberFormat="1" applyFont="1" applyBorder="1" applyAlignment="1">
      <alignment horizontal="center" wrapText="1"/>
    </xf>
    <xf numFmtId="2" fontId="1" fillId="0" borderId="11" xfId="0" applyNumberFormat="1" applyFont="1" applyBorder="1" applyAlignment="1">
      <alignment horizontal="center" wrapText="1"/>
    </xf>
    <xf numFmtId="0" fontId="1" fillId="0" borderId="11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top" wrapText="1"/>
    </xf>
    <xf numFmtId="14" fontId="10" fillId="0" borderId="7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wrapText="1"/>
    </xf>
    <xf numFmtId="1" fontId="10" fillId="0" borderId="10" xfId="0" applyNumberFormat="1" applyFont="1" applyBorder="1" applyAlignment="1">
      <alignment horizontal="center" wrapText="1"/>
    </xf>
    <xf numFmtId="2" fontId="10" fillId="0" borderId="11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wrapText="1"/>
    </xf>
    <xf numFmtId="0" fontId="17" fillId="0" borderId="12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0" xfId="0" applyNumberFormat="1" applyFont="1" applyBorder="1" applyAlignment="1">
      <alignment horizontal="center" wrapText="1"/>
    </xf>
    <xf numFmtId="0" fontId="14" fillId="0" borderId="9" xfId="0" applyFont="1" applyFill="1" applyBorder="1" applyAlignment="1">
      <alignment vertical="top" wrapText="1"/>
    </xf>
    <xf numFmtId="0" fontId="7" fillId="0" borderId="7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7" fillId="0" borderId="9" xfId="0" applyFont="1" applyBorder="1" applyAlignment="1">
      <alignment vertical="top" wrapText="1"/>
    </xf>
    <xf numFmtId="0" fontId="0" fillId="0" borderId="6" xfId="0" applyBorder="1"/>
    <xf numFmtId="0" fontId="0" fillId="0" borderId="4" xfId="0" applyBorder="1"/>
    <xf numFmtId="0" fontId="0" fillId="0" borderId="8" xfId="0" applyBorder="1"/>
    <xf numFmtId="0" fontId="0" fillId="0" borderId="10" xfId="0" applyBorder="1"/>
    <xf numFmtId="2" fontId="1" fillId="0" borderId="10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1" fontId="10" fillId="0" borderId="1" xfId="0" applyNumberFormat="1" applyFont="1" applyBorder="1" applyAlignment="1">
      <alignment horizontal="center" wrapText="1"/>
    </xf>
    <xf numFmtId="0" fontId="9" fillId="0" borderId="9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7" xfId="0" applyFont="1" applyFill="1" applyBorder="1" applyAlignment="1">
      <alignment horizontal="center" vertical="top" wrapText="1"/>
    </xf>
    <xf numFmtId="0" fontId="9" fillId="0" borderId="9" xfId="0" applyFont="1" applyFill="1" applyBorder="1" applyAlignment="1">
      <alignment vertical="top" wrapText="1"/>
    </xf>
    <xf numFmtId="0" fontId="1" fillId="0" borderId="12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9" xfId="0" applyFont="1" applyBorder="1" applyAlignment="1">
      <alignment vertical="top" wrapText="1"/>
    </xf>
    <xf numFmtId="0" fontId="1" fillId="0" borderId="7" xfId="0" applyFont="1" applyFill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1" fontId="1" fillId="0" borderId="12" xfId="0" applyNumberFormat="1" applyFont="1" applyBorder="1" applyAlignment="1">
      <alignment horizontal="center" wrapText="1"/>
    </xf>
    <xf numFmtId="0" fontId="13" fillId="0" borderId="7" xfId="0" applyFont="1" applyBorder="1" applyAlignment="1">
      <alignment wrapText="1"/>
    </xf>
    <xf numFmtId="0" fontId="2" fillId="0" borderId="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9" fillId="0" borderId="9" xfId="0" applyFont="1" applyFill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2" fontId="10" fillId="0" borderId="12" xfId="0" applyNumberFormat="1" applyFont="1" applyBorder="1" applyAlignment="1">
      <alignment horizontal="center" wrapText="1"/>
    </xf>
    <xf numFmtId="1" fontId="10" fillId="0" borderId="12" xfId="0" applyNumberFormat="1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14" fontId="1" fillId="0" borderId="7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vertic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16" fillId="0" borderId="1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1" fillId="0" borderId="4" xfId="0" applyFont="1" applyBorder="1" applyAlignment="1">
      <alignment horizont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wrapText="1"/>
    </xf>
    <xf numFmtId="1" fontId="10" fillId="0" borderId="8" xfId="0" applyNumberFormat="1" applyFont="1" applyBorder="1" applyAlignment="1">
      <alignment horizontal="center" wrapText="1"/>
    </xf>
    <xf numFmtId="0" fontId="10" fillId="0" borderId="12" xfId="0" applyFont="1" applyFill="1" applyBorder="1" applyAlignment="1">
      <alignment horizontal="center" wrapText="1"/>
    </xf>
    <xf numFmtId="0" fontId="10" fillId="0" borderId="8" xfId="0" applyFont="1" applyFill="1" applyBorder="1" applyAlignment="1">
      <alignment horizontal="center" wrapText="1"/>
    </xf>
    <xf numFmtId="2" fontId="10" fillId="0" borderId="10" xfId="0" applyNumberFormat="1" applyFont="1" applyFill="1" applyBorder="1" applyAlignment="1">
      <alignment horizontal="center" wrapText="1"/>
    </xf>
    <xf numFmtId="1" fontId="10" fillId="0" borderId="10" xfId="0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9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2" fontId="10" fillId="0" borderId="1" xfId="0" applyNumberFormat="1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wrapText="1"/>
    </xf>
    <xf numFmtId="0" fontId="8" fillId="0" borderId="8" xfId="0" applyFont="1" applyBorder="1" applyAlignment="1">
      <alignment wrapText="1"/>
    </xf>
    <xf numFmtId="2" fontId="1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0" fontId="1" fillId="0" borderId="11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2" fontId="16" fillId="0" borderId="3" xfId="0" applyNumberFormat="1" applyFont="1" applyBorder="1" applyAlignment="1">
      <alignment horizontal="center" wrapText="1"/>
    </xf>
    <xf numFmtId="2" fontId="16" fillId="0" borderId="5" xfId="0" applyNumberFormat="1" applyFont="1" applyBorder="1" applyAlignment="1">
      <alignment horizontal="center" wrapText="1"/>
    </xf>
    <xf numFmtId="0" fontId="2" fillId="0" borderId="8" xfId="0" applyFont="1" applyFill="1" applyBorder="1" applyAlignment="1">
      <alignment vertical="top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1" fontId="10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8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2" fontId="1" fillId="0" borderId="8" xfId="0" applyNumberFormat="1" applyFont="1" applyBorder="1" applyAlignment="1">
      <alignment horizontal="center" wrapText="1"/>
    </xf>
    <xf numFmtId="2" fontId="16" fillId="0" borderId="2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2" fontId="10" fillId="0" borderId="8" xfId="0" applyNumberFormat="1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12" xfId="0" applyFont="1" applyBorder="1" applyAlignment="1">
      <alignment horizontal="center" wrapText="1"/>
    </xf>
    <xf numFmtId="0" fontId="17" fillId="0" borderId="6" xfId="0" applyFont="1" applyBorder="1" applyAlignment="1">
      <alignment horizontal="center" wrapText="1"/>
    </xf>
    <xf numFmtId="0" fontId="17" fillId="0" borderId="4" xfId="0" applyFont="1" applyBorder="1" applyAlignment="1">
      <alignment horizontal="center" wrapText="1"/>
    </xf>
    <xf numFmtId="2" fontId="16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0" fontId="17" fillId="0" borderId="8" xfId="0" applyFont="1" applyBorder="1" applyAlignment="1">
      <alignment horizontal="center" wrapText="1"/>
    </xf>
    <xf numFmtId="0" fontId="17" fillId="0" borderId="10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1" fontId="10" fillId="0" borderId="1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16" fontId="19" fillId="0" borderId="8" xfId="0" applyNumberFormat="1" applyFont="1" applyBorder="1" applyAlignment="1">
      <alignment horizontal="center" vertical="top" wrapText="1"/>
    </xf>
    <xf numFmtId="16" fontId="19" fillId="0" borderId="9" xfId="0" applyNumberFormat="1" applyFont="1" applyBorder="1" applyAlignment="1">
      <alignment horizontal="center" vertical="top" wrapText="1"/>
    </xf>
    <xf numFmtId="0" fontId="1" fillId="0" borderId="8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7" fillId="0" borderId="7" xfId="0" applyFont="1" applyBorder="1" applyAlignment="1">
      <alignment horizontal="center" wrapText="1"/>
    </xf>
    <xf numFmtId="0" fontId="1" fillId="0" borderId="9" xfId="0" applyFont="1" applyBorder="1" applyAlignment="1">
      <alignment wrapText="1"/>
    </xf>
    <xf numFmtId="0" fontId="2" fillId="0" borderId="1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wrapText="1"/>
    </xf>
    <xf numFmtId="1" fontId="16" fillId="0" borderId="1" xfId="0" applyNumberFormat="1" applyFont="1" applyBorder="1" applyAlignment="1">
      <alignment horizontal="center" wrapText="1"/>
    </xf>
    <xf numFmtId="1" fontId="16" fillId="0" borderId="10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4" fillId="0" borderId="9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2" fontId="16" fillId="0" borderId="11" xfId="0" applyNumberFormat="1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2" fontId="16" fillId="0" borderId="12" xfId="0" applyNumberFormat="1" applyFont="1" applyBorder="1" applyAlignment="1">
      <alignment horizontal="center" wrapText="1"/>
    </xf>
    <xf numFmtId="0" fontId="16" fillId="0" borderId="12" xfId="0" applyFont="1" applyBorder="1" applyAlignment="1">
      <alignment horizont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0" fontId="17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2" fillId="0" borderId="7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center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2" fillId="0" borderId="9" xfId="0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6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2" fontId="15" fillId="0" borderId="8" xfId="0" applyNumberFormat="1" applyFont="1" applyBorder="1" applyAlignment="1">
      <alignment horizontal="center" wrapText="1"/>
    </xf>
    <xf numFmtId="0" fontId="15" fillId="0" borderId="10" xfId="0" applyFont="1" applyBorder="1" applyAlignment="1">
      <alignment horizontal="center" wrapText="1"/>
    </xf>
    <xf numFmtId="16" fontId="2" fillId="0" borderId="6" xfId="0" applyNumberFormat="1" applyFont="1" applyBorder="1" applyAlignment="1">
      <alignment horizontal="center" vertical="top" wrapText="1"/>
    </xf>
    <xf numFmtId="16" fontId="2" fillId="0" borderId="7" xfId="0" applyNumberFormat="1" applyFont="1" applyBorder="1" applyAlignment="1">
      <alignment horizontal="center" vertical="top" wrapText="1"/>
    </xf>
    <xf numFmtId="2" fontId="15" fillId="0" borderId="1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2" fontId="15" fillId="0" borderId="8" xfId="0" applyNumberFormat="1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center" wrapText="1"/>
    </xf>
    <xf numFmtId="14" fontId="10" fillId="0" borderId="8" xfId="0" applyNumberFormat="1" applyFont="1" applyBorder="1" applyAlignment="1">
      <alignment horizontal="center" vertical="top" wrapText="1"/>
    </xf>
    <xf numFmtId="14" fontId="10" fillId="0" borderId="9" xfId="0" applyNumberFormat="1" applyFont="1" applyBorder="1" applyAlignment="1">
      <alignment horizontal="center" vertical="top" wrapText="1"/>
    </xf>
    <xf numFmtId="14" fontId="10" fillId="0" borderId="10" xfId="0" applyNumberFormat="1" applyFont="1" applyBorder="1" applyAlignment="1">
      <alignment horizontal="center" vertical="top" wrapText="1"/>
    </xf>
    <xf numFmtId="2" fontId="15" fillId="0" borderId="6" xfId="0" applyNumberFormat="1" applyFont="1" applyBorder="1" applyAlignment="1">
      <alignment horizontal="center" wrapText="1"/>
    </xf>
    <xf numFmtId="0" fontId="15" fillId="0" borderId="4" xfId="0" applyFont="1" applyBorder="1" applyAlignment="1">
      <alignment horizontal="center" wrapText="1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2" fontId="10" fillId="0" borderId="10" xfId="0" applyNumberFormat="1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  <xf numFmtId="0" fontId="9" fillId="0" borderId="7" xfId="0" applyFont="1" applyFill="1" applyBorder="1" applyAlignment="1">
      <alignment vertical="top" wrapText="1"/>
    </xf>
    <xf numFmtId="0" fontId="9" fillId="0" borderId="9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24"/>
  <sheetViews>
    <sheetView tabSelected="1" view="pageLayout" topLeftCell="A198" zoomScaleNormal="100" workbookViewId="0">
      <selection activeCell="P82" sqref="P82:P83"/>
    </sheetView>
  </sheetViews>
  <sheetFormatPr defaultRowHeight="15"/>
  <cols>
    <col min="1" max="1" width="7" customWidth="1"/>
    <col min="2" max="2" width="27.28515625" customWidth="1"/>
    <col min="3" max="3" width="32" customWidth="1"/>
    <col min="4" max="4" width="9.28515625" customWidth="1"/>
    <col min="5" max="5" width="8.85546875" customWidth="1"/>
    <col min="6" max="6" width="9.28515625" customWidth="1"/>
    <col min="7" max="7" width="8.85546875" customWidth="1"/>
    <col min="8" max="8" width="8.5703125" customWidth="1"/>
    <col min="9" max="9" width="0.140625" hidden="1" customWidth="1"/>
    <col min="10" max="10" width="9.140625" customWidth="1"/>
    <col min="11" max="11" width="8.7109375" customWidth="1"/>
    <col min="12" max="12" width="5.140625" hidden="1" customWidth="1"/>
    <col min="13" max="13" width="6" customWidth="1"/>
    <col min="14" max="14" width="14" customWidth="1"/>
    <col min="16" max="16" width="10.5703125" bestFit="1" customWidth="1"/>
    <col min="17" max="18" width="9.5703125" bestFit="1" customWidth="1"/>
  </cols>
  <sheetData>
    <row r="1" spans="5:14">
      <c r="E1" s="87" t="s">
        <v>171</v>
      </c>
      <c r="F1" s="87"/>
      <c r="G1" s="87"/>
      <c r="H1" s="87"/>
    </row>
    <row r="2" spans="5:14">
      <c r="E2" s="87" t="s">
        <v>139</v>
      </c>
      <c r="F2" s="87"/>
      <c r="G2" s="87"/>
      <c r="H2" s="87"/>
    </row>
    <row r="3" spans="5:14">
      <c r="E3" s="87" t="s">
        <v>173</v>
      </c>
      <c r="F3" s="87"/>
      <c r="G3" s="87"/>
      <c r="H3" s="87"/>
    </row>
    <row r="4" spans="5:14">
      <c r="E4" s="87" t="s">
        <v>146</v>
      </c>
      <c r="F4" s="87"/>
      <c r="G4" s="87"/>
      <c r="H4" s="87"/>
    </row>
    <row r="5" spans="5:14" ht="28.5" customHeight="1">
      <c r="E5" s="642" t="s">
        <v>147</v>
      </c>
      <c r="F5" s="642"/>
      <c r="G5" s="642"/>
      <c r="H5" s="642"/>
      <c r="I5" s="642"/>
      <c r="J5" s="642"/>
      <c r="K5" s="642"/>
      <c r="L5" s="642"/>
      <c r="M5" s="642"/>
      <c r="N5" s="642"/>
    </row>
    <row r="6" spans="5:14">
      <c r="E6" s="87" t="s">
        <v>140</v>
      </c>
      <c r="F6" s="87"/>
      <c r="G6" s="87"/>
      <c r="H6" s="87"/>
    </row>
    <row r="7" spans="5:14">
      <c r="E7" s="87" t="s">
        <v>141</v>
      </c>
      <c r="F7" s="87"/>
      <c r="G7" s="87"/>
      <c r="H7" s="87"/>
    </row>
    <row r="8" spans="5:14">
      <c r="E8" s="87"/>
      <c r="F8" s="87"/>
      <c r="G8" s="87"/>
      <c r="H8" s="87"/>
    </row>
    <row r="9" spans="5:14">
      <c r="E9" s="87" t="s">
        <v>177</v>
      </c>
      <c r="F9" s="87"/>
      <c r="G9" s="87"/>
      <c r="H9" s="87"/>
    </row>
    <row r="10" spans="5:14">
      <c r="E10" s="87" t="s">
        <v>142</v>
      </c>
      <c r="F10" s="87"/>
      <c r="G10" s="87"/>
      <c r="H10" s="87"/>
    </row>
    <row r="11" spans="5:14">
      <c r="E11" s="87" t="s">
        <v>174</v>
      </c>
      <c r="F11" s="87"/>
      <c r="G11" s="87"/>
      <c r="H11" s="87"/>
    </row>
    <row r="12" spans="5:14">
      <c r="E12" s="87" t="s">
        <v>167</v>
      </c>
      <c r="F12" s="87"/>
      <c r="G12" s="87"/>
      <c r="H12" s="87"/>
    </row>
    <row r="13" spans="5:14">
      <c r="E13" s="87" t="s">
        <v>143</v>
      </c>
      <c r="F13" s="87"/>
      <c r="G13" s="87"/>
      <c r="H13" s="87"/>
    </row>
    <row r="14" spans="5:14">
      <c r="E14" s="87"/>
      <c r="F14" s="87"/>
      <c r="G14" s="87"/>
      <c r="H14" s="87"/>
      <c r="I14" t="s">
        <v>94</v>
      </c>
    </row>
    <row r="15" spans="5:14">
      <c r="E15" s="87"/>
      <c r="F15" s="87"/>
      <c r="G15" s="87"/>
      <c r="H15" s="87" t="s">
        <v>94</v>
      </c>
    </row>
    <row r="17" spans="1:17">
      <c r="A17" s="579" t="s">
        <v>0</v>
      </c>
      <c r="B17" s="579"/>
      <c r="C17" s="579"/>
      <c r="D17" s="579"/>
      <c r="E17" s="579"/>
      <c r="F17" s="579"/>
      <c r="G17" s="579"/>
      <c r="H17" s="579"/>
      <c r="I17" s="579"/>
      <c r="J17" s="579"/>
      <c r="K17" s="241"/>
      <c r="L17" s="131"/>
    </row>
    <row r="18" spans="1:17">
      <c r="A18" s="579" t="s">
        <v>175</v>
      </c>
      <c r="B18" s="579"/>
      <c r="C18" s="579"/>
      <c r="D18" s="579"/>
      <c r="E18" s="579"/>
      <c r="F18" s="579"/>
      <c r="G18" s="579"/>
      <c r="H18" s="579"/>
      <c r="I18" s="579"/>
      <c r="J18" s="579"/>
      <c r="K18" s="241"/>
      <c r="L18" s="131"/>
    </row>
    <row r="19" spans="1:17">
      <c r="A19" s="580" t="s">
        <v>159</v>
      </c>
      <c r="B19" s="580"/>
      <c r="C19" s="580"/>
      <c r="D19" s="580"/>
      <c r="E19" s="580"/>
      <c r="F19" s="580"/>
      <c r="G19" s="580"/>
      <c r="H19" s="580"/>
      <c r="I19" s="580"/>
      <c r="J19" s="580"/>
      <c r="K19" s="242"/>
      <c r="L19" s="132"/>
    </row>
    <row r="20" spans="1:17" ht="66.95" customHeight="1">
      <c r="A20" s="589" t="s">
        <v>1</v>
      </c>
      <c r="B20" s="591" t="s">
        <v>2</v>
      </c>
      <c r="C20" s="589" t="s">
        <v>3</v>
      </c>
      <c r="D20" s="267"/>
      <c r="E20" s="574" t="s">
        <v>134</v>
      </c>
      <c r="F20" s="574"/>
      <c r="G20" s="574"/>
      <c r="H20" s="574"/>
      <c r="I20" s="574"/>
      <c r="J20" s="574"/>
      <c r="K20" s="575"/>
      <c r="L20" s="133"/>
      <c r="Q20" t="s">
        <v>172</v>
      </c>
    </row>
    <row r="21" spans="1:17" hidden="1">
      <c r="A21" s="557"/>
      <c r="B21" s="563"/>
      <c r="C21" s="557"/>
      <c r="D21" s="292"/>
      <c r="E21" s="557"/>
      <c r="F21" s="592"/>
      <c r="G21" s="592"/>
      <c r="H21" s="592"/>
      <c r="I21" s="592"/>
      <c r="J21" s="592"/>
      <c r="K21" s="239"/>
      <c r="L21" s="133"/>
    </row>
    <row r="22" spans="1:17" ht="15" hidden="1" customHeight="1">
      <c r="A22" s="590"/>
      <c r="B22" s="564"/>
      <c r="C22" s="590"/>
      <c r="D22" s="292"/>
      <c r="E22" s="269" t="s">
        <v>4</v>
      </c>
      <c r="F22" s="134" t="s">
        <v>5</v>
      </c>
      <c r="G22" s="134" t="s">
        <v>6</v>
      </c>
      <c r="H22" s="134" t="s">
        <v>7</v>
      </c>
      <c r="I22" s="593" t="s">
        <v>8</v>
      </c>
      <c r="J22" s="593"/>
      <c r="K22" s="270"/>
      <c r="L22" s="134"/>
    </row>
    <row r="23" spans="1:17">
      <c r="A23" s="76"/>
      <c r="B23" s="76"/>
      <c r="C23" s="267"/>
      <c r="D23" s="267">
        <v>2020</v>
      </c>
      <c r="E23" s="240">
        <v>2021</v>
      </c>
      <c r="F23" s="240">
        <v>2022</v>
      </c>
      <c r="G23" s="240">
        <v>2023</v>
      </c>
      <c r="H23" s="240">
        <v>2024</v>
      </c>
      <c r="I23" s="240"/>
      <c r="J23" s="240">
        <v>2025</v>
      </c>
      <c r="K23" s="240">
        <v>2026</v>
      </c>
      <c r="L23" s="134"/>
    </row>
    <row r="24" spans="1:17">
      <c r="A24" s="115">
        <v>1</v>
      </c>
      <c r="B24" s="24">
        <v>2</v>
      </c>
      <c r="C24" s="254">
        <v>3</v>
      </c>
      <c r="D24" s="254">
        <v>4</v>
      </c>
      <c r="E24" s="240">
        <v>5</v>
      </c>
      <c r="F24" s="240">
        <v>6</v>
      </c>
      <c r="G24" s="240">
        <v>7</v>
      </c>
      <c r="H24" s="240">
        <v>8</v>
      </c>
      <c r="I24" s="581">
        <v>9</v>
      </c>
      <c r="J24" s="581"/>
      <c r="K24" s="240">
        <v>10</v>
      </c>
      <c r="L24" s="134"/>
    </row>
    <row r="25" spans="1:17" ht="35.25" customHeight="1">
      <c r="A25" s="582"/>
      <c r="B25" s="584" t="s">
        <v>176</v>
      </c>
      <c r="C25" s="323" t="s">
        <v>155</v>
      </c>
      <c r="D25" s="268">
        <f>D31+D29</f>
        <v>382876.33</v>
      </c>
      <c r="E25" s="268">
        <f>E31+E29</f>
        <v>654500.98</v>
      </c>
      <c r="F25" s="268">
        <f>F29+F31</f>
        <v>587669.65999999992</v>
      </c>
      <c r="G25" s="268">
        <f>G29+G31</f>
        <v>409500.93000000005</v>
      </c>
      <c r="H25" s="268">
        <f>H29+H31</f>
        <v>464983.19000000006</v>
      </c>
      <c r="I25" s="268">
        <f>I45+I200+I465</f>
        <v>54842.619999999995</v>
      </c>
      <c r="J25" s="268">
        <f>J29+J31</f>
        <v>52082.200000000004</v>
      </c>
      <c r="K25" s="268">
        <f>K29+K31</f>
        <v>52138.13</v>
      </c>
      <c r="L25" s="135" t="e">
        <f>#REF!+E25+F25+G25+H25+J25</f>
        <v>#REF!</v>
      </c>
      <c r="M25" s="69"/>
      <c r="N25" s="309">
        <f>E25+F25+G25+H25+J25+K25+D25</f>
        <v>2603751.42</v>
      </c>
    </row>
    <row r="26" spans="1:17" ht="35.25" customHeight="1">
      <c r="A26" s="583"/>
      <c r="B26" s="585"/>
      <c r="C26" s="323" t="s">
        <v>156</v>
      </c>
      <c r="D26" s="475">
        <f>D25</f>
        <v>382876.33</v>
      </c>
      <c r="E26" s="475">
        <f t="shared" ref="E26:G26" si="0">E25</f>
        <v>654500.98</v>
      </c>
      <c r="F26" s="475">
        <f t="shared" si="0"/>
        <v>587669.65999999992</v>
      </c>
      <c r="G26" s="475">
        <f t="shared" si="0"/>
        <v>409500.93000000005</v>
      </c>
      <c r="H26" s="476">
        <v>0</v>
      </c>
      <c r="I26" s="476"/>
      <c r="J26" s="476">
        <v>0</v>
      </c>
      <c r="K26" s="476">
        <v>0</v>
      </c>
      <c r="L26" s="135"/>
      <c r="M26" s="69"/>
      <c r="N26" s="309">
        <f>E26+F26+G26+H26+J26+K26+D26</f>
        <v>2034547.9</v>
      </c>
    </row>
    <row r="27" spans="1:17" ht="42" customHeight="1">
      <c r="A27" s="583"/>
      <c r="B27" s="585"/>
      <c r="C27" s="323" t="s">
        <v>157</v>
      </c>
      <c r="D27" s="476">
        <v>0</v>
      </c>
      <c r="E27" s="476">
        <v>0</v>
      </c>
      <c r="F27" s="476">
        <v>0</v>
      </c>
      <c r="G27" s="476">
        <v>0</v>
      </c>
      <c r="H27" s="475">
        <f>H25</f>
        <v>464983.19000000006</v>
      </c>
      <c r="I27" s="475"/>
      <c r="J27" s="475">
        <f t="shared" ref="J27:K27" si="1">J25</f>
        <v>52082.200000000004</v>
      </c>
      <c r="K27" s="475">
        <f t="shared" si="1"/>
        <v>52138.13</v>
      </c>
      <c r="L27" s="135"/>
      <c r="M27" s="69"/>
      <c r="N27" s="309">
        <f>E27+F27+G27+H27+J27+K27+D27</f>
        <v>569203.52</v>
      </c>
    </row>
    <row r="28" spans="1:17" ht="12.6" customHeight="1">
      <c r="A28" s="583"/>
      <c r="B28" s="585"/>
      <c r="C28" s="6" t="s">
        <v>9</v>
      </c>
      <c r="D28" s="296">
        <v>0</v>
      </c>
      <c r="E28" s="1">
        <v>0</v>
      </c>
      <c r="F28" s="1">
        <v>0</v>
      </c>
      <c r="G28" s="1">
        <v>0</v>
      </c>
      <c r="H28" s="1">
        <v>0</v>
      </c>
      <c r="I28" s="586">
        <v>0</v>
      </c>
      <c r="J28" s="586"/>
      <c r="K28" s="243">
        <v>0</v>
      </c>
      <c r="L28" s="136"/>
      <c r="M28" s="69"/>
      <c r="N28" s="69">
        <f t="shared" ref="N28:N118" si="2">E28+F28+G28+H28+J28+K28</f>
        <v>0</v>
      </c>
    </row>
    <row r="29" spans="1:17" ht="22.5">
      <c r="A29" s="583"/>
      <c r="B29" s="585"/>
      <c r="C29" s="6" t="s">
        <v>10</v>
      </c>
      <c r="D29" s="300">
        <f>D30</f>
        <v>309814.96000000002</v>
      </c>
      <c r="E29" s="67">
        <f>E30</f>
        <v>554977.39</v>
      </c>
      <c r="F29" s="67">
        <f t="shared" ref="F29:K29" si="3">F30</f>
        <v>495688.04</v>
      </c>
      <c r="G29" s="206">
        <f t="shared" si="3"/>
        <v>335363.64</v>
      </c>
      <c r="H29" s="319">
        <f t="shared" si="3"/>
        <v>389836.36000000004</v>
      </c>
      <c r="I29" s="175">
        <f t="shared" si="3"/>
        <v>0</v>
      </c>
      <c r="J29" s="175">
        <f t="shared" si="3"/>
        <v>0</v>
      </c>
      <c r="K29" s="175">
        <f t="shared" si="3"/>
        <v>0</v>
      </c>
      <c r="L29" s="135" t="e">
        <f>#REF!+E29+F29+G29+H29+J29</f>
        <v>#REF!</v>
      </c>
      <c r="M29" s="69"/>
      <c r="N29" s="69">
        <f>E29+F29+G29+H29+J29+K29+D29</f>
        <v>2085680.39</v>
      </c>
    </row>
    <row r="30" spans="1:17" ht="55.5" customHeight="1">
      <c r="A30" s="583"/>
      <c r="B30" s="585"/>
      <c r="C30" s="314" t="s">
        <v>148</v>
      </c>
      <c r="D30" s="300">
        <f t="shared" ref="D30:K30" si="4">D58+D208</f>
        <v>309814.96000000002</v>
      </c>
      <c r="E30" s="67">
        <f t="shared" si="4"/>
        <v>554977.39</v>
      </c>
      <c r="F30" s="67">
        <f t="shared" si="4"/>
        <v>495688.04</v>
      </c>
      <c r="G30" s="206">
        <f t="shared" si="4"/>
        <v>335363.64</v>
      </c>
      <c r="H30" s="319">
        <f t="shared" si="4"/>
        <v>389836.36000000004</v>
      </c>
      <c r="I30" s="175">
        <f t="shared" si="4"/>
        <v>0</v>
      </c>
      <c r="J30" s="175">
        <f t="shared" si="4"/>
        <v>0</v>
      </c>
      <c r="K30" s="175">
        <f t="shared" si="4"/>
        <v>0</v>
      </c>
      <c r="L30" s="135" t="e">
        <f>#REF!+E30+F30+G30+H30+J30</f>
        <v>#REF!</v>
      </c>
      <c r="M30" s="69"/>
      <c r="N30" s="69">
        <f t="shared" si="2"/>
        <v>1775865.43</v>
      </c>
    </row>
    <row r="31" spans="1:17" ht="14.45" customHeight="1">
      <c r="A31" s="583"/>
      <c r="B31" s="585"/>
      <c r="C31" s="6" t="s">
        <v>12</v>
      </c>
      <c r="D31" s="78">
        <f>D34</f>
        <v>73061.37</v>
      </c>
      <c r="E31" s="78">
        <f>E34</f>
        <v>99523.590000000011</v>
      </c>
      <c r="F31" s="78">
        <f>F34+F38</f>
        <v>91981.62</v>
      </c>
      <c r="G31" s="78">
        <f t="shared" ref="G31:K31" si="5">G34+G38</f>
        <v>74137.290000000008</v>
      </c>
      <c r="H31" s="78">
        <f t="shared" si="5"/>
        <v>75146.829999999987</v>
      </c>
      <c r="I31" s="78">
        <f t="shared" si="5"/>
        <v>54842.619999999995</v>
      </c>
      <c r="J31" s="78">
        <f t="shared" si="5"/>
        <v>52082.200000000004</v>
      </c>
      <c r="K31" s="78">
        <f t="shared" si="5"/>
        <v>52138.13</v>
      </c>
      <c r="L31" s="135" t="e">
        <f>#REF!+E31+F31+G31+H31+J31</f>
        <v>#REF!</v>
      </c>
      <c r="M31" s="69"/>
      <c r="N31" s="69">
        <f>E31+F31+G31+H31+J31+K31+D31</f>
        <v>518071.02999999997</v>
      </c>
    </row>
    <row r="32" spans="1:17" ht="14.45" customHeight="1">
      <c r="A32" s="583"/>
      <c r="B32" s="585"/>
      <c r="C32" s="338" t="s">
        <v>152</v>
      </c>
      <c r="D32" s="78">
        <f>D31</f>
        <v>73061.37</v>
      </c>
      <c r="E32" s="78">
        <f t="shared" ref="E32:G32" si="6">E31</f>
        <v>99523.590000000011</v>
      </c>
      <c r="F32" s="78">
        <f t="shared" si="6"/>
        <v>91981.62</v>
      </c>
      <c r="G32" s="78">
        <f t="shared" si="6"/>
        <v>74137.290000000008</v>
      </c>
      <c r="H32" s="361">
        <v>0</v>
      </c>
      <c r="I32" s="361"/>
      <c r="J32" s="361">
        <v>0</v>
      </c>
      <c r="K32" s="361">
        <v>0</v>
      </c>
      <c r="L32" s="135"/>
      <c r="M32" s="69"/>
      <c r="N32" s="69">
        <f t="shared" ref="N32:N33" si="7">E32+F32+G32+H32+J32+K32+D32</f>
        <v>338703.87</v>
      </c>
    </row>
    <row r="33" spans="1:14" ht="14.45" customHeight="1">
      <c r="A33" s="583"/>
      <c r="B33" s="585"/>
      <c r="C33" s="338" t="s">
        <v>153</v>
      </c>
      <c r="D33" s="361">
        <v>0</v>
      </c>
      <c r="E33" s="361">
        <v>0</v>
      </c>
      <c r="F33" s="361">
        <v>0</v>
      </c>
      <c r="G33" s="361">
        <v>0</v>
      </c>
      <c r="H33" s="78">
        <f>H31</f>
        <v>75146.829999999987</v>
      </c>
      <c r="I33" s="78"/>
      <c r="J33" s="78">
        <f t="shared" ref="J33:K33" si="8">J31</f>
        <v>52082.200000000004</v>
      </c>
      <c r="K33" s="78">
        <f t="shared" si="8"/>
        <v>52138.13</v>
      </c>
      <c r="L33" s="135"/>
      <c r="M33" s="69"/>
      <c r="N33" s="69">
        <f t="shared" si="7"/>
        <v>179367.16</v>
      </c>
    </row>
    <row r="34" spans="1:14" ht="52.5" customHeight="1">
      <c r="A34" s="583"/>
      <c r="B34" s="585"/>
      <c r="C34" s="314" t="s">
        <v>148</v>
      </c>
      <c r="D34" s="293">
        <f>D60+D210+D455</f>
        <v>73061.37</v>
      </c>
      <c r="E34" s="75">
        <f>E60+E210+E455</f>
        <v>99523.590000000011</v>
      </c>
      <c r="F34" s="75">
        <f>F60+F210+F474</f>
        <v>90781.62</v>
      </c>
      <c r="G34" s="75">
        <f>G210+G455+G60</f>
        <v>73589.840000000011</v>
      </c>
      <c r="H34" s="75">
        <f>H59+H209+H471</f>
        <v>74587.679999999993</v>
      </c>
      <c r="I34" s="75">
        <f>I59+I209+I471</f>
        <v>54842.619999999995</v>
      </c>
      <c r="J34" s="258">
        <f>J59+J209+J471</f>
        <v>51523.05</v>
      </c>
      <c r="K34" s="258">
        <f>K59+K209+K471</f>
        <v>51578.979999999996</v>
      </c>
      <c r="L34" s="135" t="e">
        <f>#REF!+E34+F34+G34+H34+J34</f>
        <v>#REF!</v>
      </c>
      <c r="M34" s="69"/>
      <c r="N34" s="69">
        <f t="shared" si="2"/>
        <v>441584.76</v>
      </c>
    </row>
    <row r="35" spans="1:14" ht="18" customHeight="1">
      <c r="A35" s="324"/>
      <c r="B35" s="325"/>
      <c r="C35" s="323" t="s">
        <v>152</v>
      </c>
      <c r="D35" s="321">
        <f>D34</f>
        <v>73061.37</v>
      </c>
      <c r="E35" s="321">
        <f>E61+0</f>
        <v>973.7</v>
      </c>
      <c r="F35" s="321">
        <f t="shared" ref="F35" si="9">F34</f>
        <v>90781.62</v>
      </c>
      <c r="G35" s="321">
        <f t="shared" ref="G35" si="10">G34</f>
        <v>73589.840000000011</v>
      </c>
      <c r="H35" s="175">
        <v>0</v>
      </c>
      <c r="I35" s="175"/>
      <c r="J35" s="175">
        <v>0</v>
      </c>
      <c r="K35" s="175">
        <v>0</v>
      </c>
      <c r="L35" s="135"/>
      <c r="M35" s="69"/>
      <c r="N35" s="69"/>
    </row>
    <row r="36" spans="1:14" ht="16.5" customHeight="1">
      <c r="A36" s="324"/>
      <c r="B36" s="325"/>
      <c r="C36" s="323" t="s">
        <v>153</v>
      </c>
      <c r="D36" s="175">
        <v>0</v>
      </c>
      <c r="E36" s="175">
        <v>0</v>
      </c>
      <c r="F36" s="175">
        <v>0</v>
      </c>
      <c r="G36" s="175">
        <v>0</v>
      </c>
      <c r="H36" s="321">
        <f>H34</f>
        <v>74587.679999999993</v>
      </c>
      <c r="I36" s="175"/>
      <c r="J36" s="342">
        <f t="shared" ref="J36:K36" si="11">J34</f>
        <v>51523.05</v>
      </c>
      <c r="K36" s="532">
        <f t="shared" si="11"/>
        <v>51578.979999999996</v>
      </c>
      <c r="L36" s="135"/>
      <c r="M36" s="69"/>
      <c r="N36" s="69"/>
    </row>
    <row r="37" spans="1:14" ht="21.95" customHeight="1">
      <c r="A37" s="30"/>
      <c r="B37" s="116"/>
      <c r="C37" s="6" t="s">
        <v>13</v>
      </c>
      <c r="D37" s="299">
        <f>D213</f>
        <v>6829.49</v>
      </c>
      <c r="E37" s="2">
        <f>E213</f>
        <v>7164.45</v>
      </c>
      <c r="F37" s="74">
        <f t="shared" ref="F37:K37" si="12">F213</f>
        <v>8104.9</v>
      </c>
      <c r="G37" s="74">
        <f t="shared" si="12"/>
        <v>9934.27</v>
      </c>
      <c r="H37" s="74">
        <f t="shared" si="12"/>
        <v>12121.59</v>
      </c>
      <c r="I37" s="74">
        <f t="shared" si="12"/>
        <v>9321.8700000000008</v>
      </c>
      <c r="J37" s="259">
        <f t="shared" si="12"/>
        <v>11990.76</v>
      </c>
      <c r="K37" s="512">
        <f t="shared" si="12"/>
        <v>14020.96</v>
      </c>
      <c r="L37" s="533" t="e">
        <f>#REF!+E37+F37+G37+H37+J37</f>
        <v>#REF!</v>
      </c>
      <c r="M37" s="69"/>
      <c r="N37" s="69">
        <f t="shared" si="2"/>
        <v>63336.93</v>
      </c>
    </row>
    <row r="38" spans="1:14" ht="48.75" customHeight="1">
      <c r="A38" s="30"/>
      <c r="B38" s="116"/>
      <c r="C38" s="315" t="s">
        <v>149</v>
      </c>
      <c r="D38" s="175">
        <v>0</v>
      </c>
      <c r="E38" s="175">
        <v>0</v>
      </c>
      <c r="F38" s="125">
        <f>F458</f>
        <v>1200</v>
      </c>
      <c r="G38" s="125">
        <f t="shared" ref="G38:J38" si="13">G458</f>
        <v>547.45000000000005</v>
      </c>
      <c r="H38" s="322">
        <f t="shared" si="13"/>
        <v>559.15</v>
      </c>
      <c r="I38" s="322">
        <f t="shared" si="13"/>
        <v>0</v>
      </c>
      <c r="J38" s="322">
        <f t="shared" si="13"/>
        <v>559.15</v>
      </c>
      <c r="K38" s="514">
        <f t="shared" ref="K38:L38" si="14">K458</f>
        <v>559.15</v>
      </c>
      <c r="L38" s="513">
        <f t="shared" si="14"/>
        <v>0</v>
      </c>
      <c r="M38" s="69"/>
      <c r="N38" s="69">
        <f t="shared" si="2"/>
        <v>3424.9</v>
      </c>
    </row>
    <row r="39" spans="1:14" ht="20.25" customHeight="1">
      <c r="A39" s="30"/>
      <c r="B39" s="116"/>
      <c r="C39" s="323" t="s">
        <v>152</v>
      </c>
      <c r="D39" s="175">
        <f>D38</f>
        <v>0</v>
      </c>
      <c r="E39" s="175">
        <f t="shared" ref="E39:G39" si="15">E38</f>
        <v>0</v>
      </c>
      <c r="F39" s="321">
        <f t="shared" si="15"/>
        <v>1200</v>
      </c>
      <c r="G39" s="321">
        <f t="shared" si="15"/>
        <v>547.45000000000005</v>
      </c>
      <c r="H39" s="346">
        <v>0</v>
      </c>
      <c r="I39" s="346"/>
      <c r="J39" s="347">
        <v>0</v>
      </c>
      <c r="K39" s="346">
        <v>0</v>
      </c>
      <c r="L39" s="513"/>
      <c r="M39" s="69"/>
      <c r="N39" s="69"/>
    </row>
    <row r="40" spans="1:14" ht="18" customHeight="1">
      <c r="A40" s="30"/>
      <c r="B40" s="116"/>
      <c r="C40" s="323" t="s">
        <v>153</v>
      </c>
      <c r="D40" s="175">
        <v>0</v>
      </c>
      <c r="E40" s="175">
        <v>0</v>
      </c>
      <c r="F40" s="175">
        <v>0</v>
      </c>
      <c r="G40" s="175">
        <v>0</v>
      </c>
      <c r="H40" s="322">
        <f>H38</f>
        <v>559.15</v>
      </c>
      <c r="I40" s="322"/>
      <c r="J40" s="322">
        <f t="shared" ref="J40:K40" si="16">J38</f>
        <v>559.15</v>
      </c>
      <c r="K40" s="514">
        <f t="shared" si="16"/>
        <v>559.15</v>
      </c>
      <c r="L40" s="513"/>
      <c r="M40" s="69"/>
      <c r="N40" s="69"/>
    </row>
    <row r="41" spans="1:14" ht="14.25" customHeight="1">
      <c r="A41" s="113"/>
      <c r="B41" s="25"/>
      <c r="C41" s="6" t="s">
        <v>14</v>
      </c>
      <c r="D41" s="291">
        <v>0</v>
      </c>
      <c r="E41" s="291">
        <v>0</v>
      </c>
      <c r="F41" s="291">
        <v>0</v>
      </c>
      <c r="G41" s="291">
        <v>0</v>
      </c>
      <c r="H41" s="291">
        <v>0</v>
      </c>
      <c r="I41" s="538">
        <v>0</v>
      </c>
      <c r="J41" s="549"/>
      <c r="K41" s="538">
        <v>0</v>
      </c>
      <c r="L41" s="538"/>
      <c r="M41" s="69"/>
      <c r="N41" s="69">
        <f t="shared" si="2"/>
        <v>0</v>
      </c>
    </row>
    <row r="42" spans="1:14" ht="21.95" customHeight="1">
      <c r="A42" s="113"/>
      <c r="B42" s="25"/>
      <c r="C42" s="6" t="s">
        <v>15</v>
      </c>
      <c r="D42" s="291">
        <v>0</v>
      </c>
      <c r="E42" s="291">
        <v>0</v>
      </c>
      <c r="F42" s="291">
        <v>0</v>
      </c>
      <c r="G42" s="291">
        <v>0</v>
      </c>
      <c r="H42" s="291">
        <v>0</v>
      </c>
      <c r="I42" s="538">
        <v>0</v>
      </c>
      <c r="J42" s="549"/>
      <c r="K42" s="538">
        <v>0</v>
      </c>
      <c r="L42" s="538"/>
      <c r="M42" s="69"/>
      <c r="N42" s="69">
        <f t="shared" si="2"/>
        <v>0</v>
      </c>
    </row>
    <row r="43" spans="1:14" ht="13.5" customHeight="1">
      <c r="A43" s="113"/>
      <c r="B43" s="25"/>
      <c r="C43" s="6" t="s">
        <v>16</v>
      </c>
      <c r="D43" s="291">
        <v>0</v>
      </c>
      <c r="E43" s="291">
        <v>0</v>
      </c>
      <c r="F43" s="291">
        <v>0</v>
      </c>
      <c r="G43" s="291">
        <v>0</v>
      </c>
      <c r="H43" s="291">
        <v>0</v>
      </c>
      <c r="I43" s="538">
        <v>0</v>
      </c>
      <c r="J43" s="549"/>
      <c r="K43" s="538">
        <v>0</v>
      </c>
      <c r="L43" s="538"/>
      <c r="M43" s="69"/>
      <c r="N43" s="69">
        <f t="shared" si="2"/>
        <v>0</v>
      </c>
    </row>
    <row r="44" spans="1:14" ht="15.75">
      <c r="A44" s="114"/>
      <c r="B44" s="42"/>
      <c r="C44" s="6" t="s">
        <v>17</v>
      </c>
      <c r="D44" s="291">
        <v>0</v>
      </c>
      <c r="E44" s="291">
        <v>0</v>
      </c>
      <c r="F44" s="291">
        <v>0</v>
      </c>
      <c r="G44" s="291">
        <v>0</v>
      </c>
      <c r="H44" s="291">
        <v>0</v>
      </c>
      <c r="I44" s="538">
        <v>0</v>
      </c>
      <c r="J44" s="549"/>
      <c r="K44" s="538">
        <v>0</v>
      </c>
      <c r="L44" s="538"/>
      <c r="M44" s="69"/>
      <c r="N44" s="69">
        <f t="shared" si="2"/>
        <v>0</v>
      </c>
    </row>
    <row r="45" spans="1:14" ht="25.5">
      <c r="A45" s="557" t="s">
        <v>18</v>
      </c>
      <c r="B45" s="26" t="s">
        <v>133</v>
      </c>
      <c r="C45" s="570" t="s">
        <v>19</v>
      </c>
      <c r="D45" s="576">
        <f>D51+D49</f>
        <v>64622.25</v>
      </c>
      <c r="E45" s="587">
        <f>E59+E56</f>
        <v>98182.3</v>
      </c>
      <c r="F45" s="588">
        <f t="shared" ref="F45:K45" si="17">F56+F59</f>
        <v>10058.790000000001</v>
      </c>
      <c r="G45" s="576">
        <f t="shared" si="17"/>
        <v>204307.5</v>
      </c>
      <c r="H45" s="576">
        <f t="shared" si="17"/>
        <v>173294.75000000003</v>
      </c>
      <c r="I45" s="576">
        <f t="shared" si="17"/>
        <v>0</v>
      </c>
      <c r="J45" s="577">
        <f t="shared" si="17"/>
        <v>0</v>
      </c>
      <c r="K45" s="578">
        <f t="shared" si="17"/>
        <v>0</v>
      </c>
      <c r="L45" s="501"/>
      <c r="M45" s="69"/>
      <c r="N45" s="309">
        <f>E45+F45+G45+H45+J45+K45+D45</f>
        <v>550465.59</v>
      </c>
    </row>
    <row r="46" spans="1:14" ht="24" customHeight="1">
      <c r="A46" s="557"/>
      <c r="B46" s="179"/>
      <c r="C46" s="573"/>
      <c r="D46" s="576"/>
      <c r="E46" s="587"/>
      <c r="F46" s="588"/>
      <c r="G46" s="576"/>
      <c r="H46" s="576"/>
      <c r="I46" s="576"/>
      <c r="J46" s="577"/>
      <c r="K46" s="577"/>
      <c r="L46" s="501" t="e">
        <f>#REF!+E45+F45+G45+H45+I45</f>
        <v>#REF!</v>
      </c>
      <c r="M46" s="69"/>
      <c r="N46" s="69">
        <f>D45+E45+F45+G45+H45</f>
        <v>550465.59</v>
      </c>
    </row>
    <row r="47" spans="1:14" ht="15.75" hidden="1" customHeight="1">
      <c r="A47" s="557"/>
      <c r="B47" s="25"/>
      <c r="C47" s="573"/>
      <c r="D47" s="294">
        <v>0</v>
      </c>
      <c r="E47" s="576"/>
      <c r="F47" s="588"/>
      <c r="G47" s="576"/>
      <c r="H47" s="576"/>
      <c r="I47" s="576"/>
      <c r="J47" s="577"/>
      <c r="K47" s="577"/>
      <c r="L47" s="501" t="e">
        <f>#REF!+E47+F47+G47+H47+J47</f>
        <v>#REF!</v>
      </c>
      <c r="M47" s="69"/>
      <c r="N47" s="69">
        <f t="shared" si="2"/>
        <v>0</v>
      </c>
    </row>
    <row r="48" spans="1:14" ht="15.75" hidden="1" customHeight="1">
      <c r="A48" s="557"/>
      <c r="B48" s="25"/>
      <c r="C48" s="573"/>
      <c r="D48" s="297"/>
      <c r="E48" s="576"/>
      <c r="F48" s="588"/>
      <c r="G48" s="576"/>
      <c r="H48" s="576"/>
      <c r="I48" s="576"/>
      <c r="J48" s="577"/>
      <c r="K48" s="577"/>
      <c r="L48" s="501" t="e">
        <f>#REF!+E48+F48+G48+H48+J48</f>
        <v>#REF!</v>
      </c>
      <c r="M48" s="69"/>
      <c r="N48" s="69">
        <f t="shared" si="2"/>
        <v>0</v>
      </c>
    </row>
    <row r="49" spans="1:16" ht="15.75" hidden="1" customHeight="1">
      <c r="A49" s="557"/>
      <c r="B49" s="25"/>
      <c r="C49" s="573"/>
      <c r="D49" s="312">
        <v>63306.42</v>
      </c>
      <c r="E49" s="576"/>
      <c r="F49" s="588"/>
      <c r="G49" s="576"/>
      <c r="H49" s="576"/>
      <c r="I49" s="576"/>
      <c r="J49" s="577"/>
      <c r="K49" s="577"/>
      <c r="L49" s="501" t="e">
        <f>#REF!+E49+F49+G49+H49+J49</f>
        <v>#REF!</v>
      </c>
      <c r="M49" s="69"/>
      <c r="N49" s="69">
        <f t="shared" si="2"/>
        <v>0</v>
      </c>
    </row>
    <row r="50" spans="1:16" ht="15.75" hidden="1" customHeight="1">
      <c r="A50" s="557"/>
      <c r="B50" s="25"/>
      <c r="C50" s="573"/>
      <c r="D50" s="310">
        <v>63306.42</v>
      </c>
      <c r="E50" s="576"/>
      <c r="F50" s="588"/>
      <c r="G50" s="576"/>
      <c r="H50" s="576"/>
      <c r="I50" s="576"/>
      <c r="J50" s="577"/>
      <c r="K50" s="577"/>
      <c r="L50" s="501" t="e">
        <f>#REF!+E50+F50+G50+H50+J50</f>
        <v>#REF!</v>
      </c>
      <c r="M50" s="69"/>
      <c r="N50" s="69">
        <f t="shared" si="2"/>
        <v>0</v>
      </c>
    </row>
    <row r="51" spans="1:16" ht="15.75" hidden="1" customHeight="1">
      <c r="A51" s="557"/>
      <c r="B51" s="25"/>
      <c r="C51" s="573"/>
      <c r="D51" s="311">
        <f>D52</f>
        <v>1315.83</v>
      </c>
      <c r="E51" s="576"/>
      <c r="F51" s="588"/>
      <c r="G51" s="576"/>
      <c r="H51" s="576"/>
      <c r="I51" s="576"/>
      <c r="J51" s="577"/>
      <c r="K51" s="577"/>
      <c r="L51" s="501" t="e">
        <f>#REF!+E51+F51+G51+H51+J51</f>
        <v>#REF!</v>
      </c>
      <c r="M51" s="69"/>
      <c r="N51" s="69">
        <f t="shared" si="2"/>
        <v>0</v>
      </c>
    </row>
    <row r="52" spans="1:16" ht="15.75" hidden="1" customHeight="1">
      <c r="A52" s="557"/>
      <c r="B52" s="25"/>
      <c r="C52" s="571"/>
      <c r="D52" s="310">
        <v>1315.83</v>
      </c>
      <c r="E52" s="576"/>
      <c r="F52" s="588"/>
      <c r="G52" s="576"/>
      <c r="H52" s="576"/>
      <c r="I52" s="576"/>
      <c r="J52" s="577"/>
      <c r="K52" s="577"/>
      <c r="L52" s="501" t="e">
        <f>#REF!+E52+F52+G52+H52+J52</f>
        <v>#REF!</v>
      </c>
      <c r="M52" s="69"/>
      <c r="N52" s="69">
        <f t="shared" si="2"/>
        <v>0</v>
      </c>
    </row>
    <row r="53" spans="1:16" ht="19.5" customHeight="1">
      <c r="A53" s="557"/>
      <c r="B53" s="25"/>
      <c r="C53" s="338" t="s">
        <v>152</v>
      </c>
      <c r="D53" s="363">
        <f>D45</f>
        <v>64622.25</v>
      </c>
      <c r="E53" s="363">
        <f t="shared" ref="E53:G53" si="18">E45</f>
        <v>98182.3</v>
      </c>
      <c r="F53" s="363">
        <f t="shared" si="18"/>
        <v>10058.790000000001</v>
      </c>
      <c r="G53" s="363">
        <f t="shared" si="18"/>
        <v>204307.5</v>
      </c>
      <c r="H53" s="538">
        <v>0</v>
      </c>
      <c r="I53" s="562">
        <v>0</v>
      </c>
      <c r="J53" s="562"/>
      <c r="K53" s="498">
        <v>0</v>
      </c>
      <c r="L53" s="501" t="e">
        <f>#REF!+E53+F53+G53+H53+J53</f>
        <v>#REF!</v>
      </c>
      <c r="M53" s="69"/>
      <c r="N53" s="69">
        <f>E53+F53+G53+H53+J53+K53+D53</f>
        <v>377170.83999999997</v>
      </c>
    </row>
    <row r="54" spans="1:16" ht="15.75" hidden="1" customHeight="1">
      <c r="A54" s="557"/>
      <c r="B54" s="25"/>
      <c r="C54" s="338" t="s">
        <v>153</v>
      </c>
      <c r="D54" s="297"/>
      <c r="E54" s="363">
        <f t="shared" ref="E54:G54" si="19">E46</f>
        <v>0</v>
      </c>
      <c r="F54" s="363">
        <f t="shared" si="19"/>
        <v>0</v>
      </c>
      <c r="G54" s="363">
        <f t="shared" si="19"/>
        <v>0</v>
      </c>
      <c r="H54" s="538"/>
      <c r="I54" s="562"/>
      <c r="J54" s="562"/>
      <c r="K54" s="472"/>
      <c r="L54" s="501" t="e">
        <f>#REF!+E54+F54+G54+H54+J54</f>
        <v>#REF!</v>
      </c>
      <c r="M54" s="69"/>
      <c r="N54" s="69">
        <f t="shared" si="2"/>
        <v>0</v>
      </c>
    </row>
    <row r="55" spans="1:16" ht="15.75" customHeight="1">
      <c r="A55" s="557"/>
      <c r="B55" s="63"/>
      <c r="C55" s="341" t="s">
        <v>153</v>
      </c>
      <c r="D55" s="311">
        <v>0</v>
      </c>
      <c r="E55" s="327">
        <v>0</v>
      </c>
      <c r="F55" s="327">
        <v>0</v>
      </c>
      <c r="G55" s="327">
        <v>0</v>
      </c>
      <c r="H55" s="453">
        <f>H45</f>
        <v>173294.75000000003</v>
      </c>
      <c r="I55" s="461"/>
      <c r="J55" s="461">
        <f t="shared" ref="J55:K55" si="20">J45</f>
        <v>0</v>
      </c>
      <c r="K55" s="498">
        <f t="shared" si="20"/>
        <v>0</v>
      </c>
      <c r="L55" s="501"/>
      <c r="M55" s="69"/>
      <c r="N55" s="69"/>
    </row>
    <row r="56" spans="1:16" ht="14.1" customHeight="1">
      <c r="A56" s="557"/>
      <c r="B56" s="63"/>
      <c r="C56" s="64" t="s">
        <v>20</v>
      </c>
      <c r="D56" s="64"/>
      <c r="E56" s="537">
        <v>97208.6</v>
      </c>
      <c r="F56" s="538">
        <v>9974.7900000000009</v>
      </c>
      <c r="G56" s="537">
        <f>G58</f>
        <v>202264.43</v>
      </c>
      <c r="H56" s="537">
        <f>H58</f>
        <v>166788.31000000003</v>
      </c>
      <c r="I56" s="538">
        <v>0</v>
      </c>
      <c r="J56" s="549"/>
      <c r="K56" s="497"/>
      <c r="L56" s="501" t="e">
        <f>#REF!+E56+F56+G56+H56+J56</f>
        <v>#REF!</v>
      </c>
      <c r="M56" s="69"/>
      <c r="N56" s="69"/>
    </row>
    <row r="57" spans="1:16" ht="15.75">
      <c r="A57" s="557"/>
      <c r="B57" s="63"/>
      <c r="C57" s="80" t="s">
        <v>21</v>
      </c>
      <c r="D57" s="272">
        <v>63306.42</v>
      </c>
      <c r="E57" s="537"/>
      <c r="F57" s="538"/>
      <c r="G57" s="538"/>
      <c r="H57" s="537"/>
      <c r="I57" s="538"/>
      <c r="J57" s="549"/>
      <c r="K57" s="496">
        <v>0</v>
      </c>
      <c r="L57" s="502" t="e">
        <f>#REF!+E57+F57+G57+H57+J57</f>
        <v>#REF!</v>
      </c>
      <c r="M57" s="69"/>
      <c r="N57" s="69"/>
      <c r="P57" s="69"/>
    </row>
    <row r="58" spans="1:16" ht="45" customHeight="1">
      <c r="A58" s="557"/>
      <c r="B58" s="16"/>
      <c r="C58" s="314" t="s">
        <v>148</v>
      </c>
      <c r="D58" s="312">
        <f>D76</f>
        <v>63306.42</v>
      </c>
      <c r="E58" s="75">
        <v>97208.6</v>
      </c>
      <c r="F58" s="4">
        <v>9974.7900000000009</v>
      </c>
      <c r="G58" s="200">
        <f>G76</f>
        <v>202264.43</v>
      </c>
      <c r="H58" s="495">
        <f>H76</f>
        <v>166788.31000000003</v>
      </c>
      <c r="I58" s="538">
        <v>0</v>
      </c>
      <c r="J58" s="538"/>
      <c r="K58" s="534">
        <v>0</v>
      </c>
      <c r="L58" s="135" t="e">
        <f>#REF!+E58+F58+G58+H58+J58</f>
        <v>#REF!</v>
      </c>
      <c r="M58" s="69"/>
      <c r="N58" s="69">
        <f>E58+F58+G58+H58+J58+K58+D58</f>
        <v>539542.55000000005</v>
      </c>
    </row>
    <row r="59" spans="1:16" ht="22.5">
      <c r="A59" s="557"/>
      <c r="B59" s="27"/>
      <c r="C59" s="6" t="s">
        <v>22</v>
      </c>
      <c r="D59" s="310">
        <f>D60</f>
        <v>1315.83</v>
      </c>
      <c r="E59" s="75">
        <f>E60</f>
        <v>973.7</v>
      </c>
      <c r="F59" s="180">
        <f>F60</f>
        <v>84</v>
      </c>
      <c r="G59" s="200">
        <f>G60</f>
        <v>2043.0700000000002</v>
      </c>
      <c r="H59" s="244">
        <f>H60</f>
        <v>6506.44</v>
      </c>
      <c r="I59" s="538">
        <v>0</v>
      </c>
      <c r="J59" s="538"/>
      <c r="K59" s="232">
        <v>0</v>
      </c>
      <c r="L59" s="135" t="e">
        <f>#REF!+E59+F59+G59+H59+J59</f>
        <v>#REF!</v>
      </c>
      <c r="M59" s="69"/>
      <c r="N59" s="69">
        <f>E59+F59+G59+H59+J59+K59+D59</f>
        <v>10923.039999999999</v>
      </c>
    </row>
    <row r="60" spans="1:16" ht="45">
      <c r="A60" s="557"/>
      <c r="B60" s="27"/>
      <c r="C60" s="314" t="s">
        <v>148</v>
      </c>
      <c r="D60" s="310">
        <f>D80</f>
        <v>1315.83</v>
      </c>
      <c r="E60" s="75">
        <f>E80</f>
        <v>973.7</v>
      </c>
      <c r="F60" s="180">
        <v>84</v>
      </c>
      <c r="G60" s="200">
        <f>G77</f>
        <v>2043.0700000000002</v>
      </c>
      <c r="H60" s="244">
        <f>H80</f>
        <v>6506.44</v>
      </c>
      <c r="I60" s="549">
        <v>0</v>
      </c>
      <c r="J60" s="548"/>
      <c r="K60" s="256">
        <v>0</v>
      </c>
      <c r="L60" s="135" t="e">
        <f>#REF!+E60+F60+G60+H60+J60</f>
        <v>#REF!</v>
      </c>
      <c r="M60" s="69"/>
      <c r="N60" s="69">
        <f>E60+F60+G60+H60+J60+K60+D60</f>
        <v>10923.039999999999</v>
      </c>
    </row>
    <row r="61" spans="1:16">
      <c r="A61" s="331"/>
      <c r="B61" s="27"/>
      <c r="C61" s="341" t="s">
        <v>152</v>
      </c>
      <c r="D61" s="310">
        <f>D60</f>
        <v>1315.83</v>
      </c>
      <c r="E61" s="363">
        <f t="shared" ref="E61:G61" si="21">E60</f>
        <v>973.7</v>
      </c>
      <c r="F61" s="363">
        <f t="shared" si="21"/>
        <v>84</v>
      </c>
      <c r="G61" s="310">
        <f t="shared" si="21"/>
        <v>2043.0700000000002</v>
      </c>
      <c r="H61" s="332">
        <v>0</v>
      </c>
      <c r="I61" s="335"/>
      <c r="J61" s="329">
        <v>0</v>
      </c>
      <c r="K61" s="327">
        <v>0</v>
      </c>
      <c r="L61" s="135"/>
      <c r="M61" s="69"/>
      <c r="N61" s="69">
        <f>D61+E61+F61+G61+H61+J61+K61</f>
        <v>4416.6000000000004</v>
      </c>
    </row>
    <row r="62" spans="1:16">
      <c r="A62" s="331"/>
      <c r="B62" s="27"/>
      <c r="C62" s="341" t="s">
        <v>153</v>
      </c>
      <c r="D62" s="332">
        <v>0</v>
      </c>
      <c r="E62" s="332">
        <v>0</v>
      </c>
      <c r="F62" s="332">
        <v>0</v>
      </c>
      <c r="G62" s="478">
        <v>0</v>
      </c>
      <c r="H62" s="326">
        <f>H60</f>
        <v>6506.44</v>
      </c>
      <c r="I62" s="335"/>
      <c r="J62" s="332">
        <f t="shared" ref="J62:K62" si="22">J60</f>
        <v>0</v>
      </c>
      <c r="K62" s="332">
        <f t="shared" si="22"/>
        <v>0</v>
      </c>
      <c r="L62" s="135"/>
      <c r="M62" s="69"/>
      <c r="N62" s="69">
        <f>D62+E62+F62+G62+H62+J62+K62</f>
        <v>6506.44</v>
      </c>
    </row>
    <row r="63" spans="1:16" ht="15.75">
      <c r="A63" s="11"/>
      <c r="B63" s="14"/>
      <c r="C63" s="6" t="s">
        <v>14</v>
      </c>
      <c r="D63" s="327">
        <v>0</v>
      </c>
      <c r="E63" s="4">
        <v>0</v>
      </c>
      <c r="F63" s="4">
        <v>0</v>
      </c>
      <c r="G63" s="4">
        <v>0</v>
      </c>
      <c r="H63" s="4">
        <v>0</v>
      </c>
      <c r="I63" s="538">
        <v>0</v>
      </c>
      <c r="J63" s="538"/>
      <c r="K63" s="232">
        <v>0</v>
      </c>
      <c r="L63" s="140"/>
      <c r="M63" s="69"/>
      <c r="N63" s="69">
        <f t="shared" si="2"/>
        <v>0</v>
      </c>
    </row>
    <row r="64" spans="1:16" ht="22.5">
      <c r="A64" s="11"/>
      <c r="B64" s="14"/>
      <c r="C64" s="6" t="s">
        <v>15</v>
      </c>
      <c r="D64" s="327">
        <v>0</v>
      </c>
      <c r="E64" s="4">
        <v>0</v>
      </c>
      <c r="F64" s="4">
        <v>0</v>
      </c>
      <c r="G64" s="4">
        <v>0</v>
      </c>
      <c r="H64" s="4">
        <v>0</v>
      </c>
      <c r="I64" s="538">
        <v>0</v>
      </c>
      <c r="J64" s="538"/>
      <c r="K64" s="232">
        <v>0</v>
      </c>
      <c r="L64" s="140"/>
      <c r="M64" s="69"/>
      <c r="N64" s="69">
        <f t="shared" si="2"/>
        <v>0</v>
      </c>
    </row>
    <row r="65" spans="1:14" ht="15.75">
      <c r="A65" s="11"/>
      <c r="B65" s="14"/>
      <c r="C65" s="6" t="s">
        <v>16</v>
      </c>
      <c r="D65" s="327">
        <v>0</v>
      </c>
      <c r="E65" s="4">
        <v>0</v>
      </c>
      <c r="F65" s="4">
        <v>0</v>
      </c>
      <c r="G65" s="4">
        <v>0</v>
      </c>
      <c r="H65" s="4">
        <v>0</v>
      </c>
      <c r="I65" s="538">
        <v>0</v>
      </c>
      <c r="J65" s="538"/>
      <c r="K65" s="232">
        <v>0</v>
      </c>
      <c r="L65" s="140"/>
      <c r="M65" s="69"/>
      <c r="N65" s="69">
        <f t="shared" si="2"/>
        <v>0</v>
      </c>
    </row>
    <row r="66" spans="1:14" ht="15.75">
      <c r="A66" s="33"/>
      <c r="B66" s="34"/>
      <c r="C66" s="6" t="s">
        <v>17</v>
      </c>
      <c r="D66" s="327">
        <v>0</v>
      </c>
      <c r="E66" s="4">
        <v>0</v>
      </c>
      <c r="F66" s="4">
        <v>0</v>
      </c>
      <c r="G66" s="4">
        <v>0</v>
      </c>
      <c r="H66" s="4">
        <v>0</v>
      </c>
      <c r="I66" s="538">
        <v>0</v>
      </c>
      <c r="J66" s="538"/>
      <c r="K66" s="247">
        <v>0</v>
      </c>
      <c r="L66" s="140"/>
      <c r="M66" s="69"/>
      <c r="N66" s="69">
        <f t="shared" si="2"/>
        <v>0</v>
      </c>
    </row>
    <row r="67" spans="1:14">
      <c r="A67" s="568" t="s">
        <v>89</v>
      </c>
      <c r="B67" s="59" t="s">
        <v>23</v>
      </c>
      <c r="C67" s="570" t="s">
        <v>19</v>
      </c>
      <c r="D67" s="537">
        <f>D77+D73</f>
        <v>64622.25</v>
      </c>
      <c r="E67" s="537">
        <f>E77+E72</f>
        <v>98182.3</v>
      </c>
      <c r="F67" s="538">
        <f>F72+F77</f>
        <v>10058.790000000001</v>
      </c>
      <c r="G67" s="537">
        <f>G77+G72</f>
        <v>204307.5</v>
      </c>
      <c r="H67" s="537">
        <f>H72+H77</f>
        <v>173294.75000000003</v>
      </c>
      <c r="I67" s="537">
        <f t="shared" ref="I67:K67" si="23">I77+I72</f>
        <v>0</v>
      </c>
      <c r="J67" s="562">
        <f t="shared" si="23"/>
        <v>0</v>
      </c>
      <c r="K67" s="562">
        <f t="shared" si="23"/>
        <v>0</v>
      </c>
      <c r="L67" s="138"/>
      <c r="M67" s="69"/>
      <c r="N67" s="69">
        <f t="shared" si="2"/>
        <v>485843.33999999997</v>
      </c>
    </row>
    <row r="68" spans="1:14" ht="61.5" customHeight="1">
      <c r="A68" s="569"/>
      <c r="B68" s="60" t="s">
        <v>24</v>
      </c>
      <c r="C68" s="571"/>
      <c r="D68" s="537"/>
      <c r="E68" s="537"/>
      <c r="F68" s="538"/>
      <c r="G68" s="537"/>
      <c r="H68" s="537"/>
      <c r="I68" s="537"/>
      <c r="J68" s="562"/>
      <c r="K68" s="562"/>
      <c r="L68" s="138"/>
      <c r="M68" s="69"/>
      <c r="N68" s="69">
        <f t="shared" si="2"/>
        <v>0</v>
      </c>
    </row>
    <row r="69" spans="1:14" ht="18" customHeight="1">
      <c r="A69" s="339"/>
      <c r="B69" s="60"/>
      <c r="C69" s="341" t="s">
        <v>152</v>
      </c>
      <c r="D69" s="326">
        <f>D67</f>
        <v>64622.25</v>
      </c>
      <c r="E69" s="326">
        <f t="shared" ref="E69:G69" si="24">E67</f>
        <v>98182.3</v>
      </c>
      <c r="F69" s="326">
        <f t="shared" si="24"/>
        <v>10058.790000000001</v>
      </c>
      <c r="G69" s="326">
        <f t="shared" si="24"/>
        <v>204307.5</v>
      </c>
      <c r="H69" s="327">
        <v>0</v>
      </c>
      <c r="I69" s="538">
        <v>0</v>
      </c>
      <c r="J69" s="538"/>
      <c r="K69" s="330">
        <v>0</v>
      </c>
      <c r="L69" s="138"/>
      <c r="M69" s="69"/>
      <c r="N69" s="69"/>
    </row>
    <row r="70" spans="1:14" ht="20.25" customHeight="1">
      <c r="A70" s="339"/>
      <c r="B70" s="60"/>
      <c r="C70" s="341" t="s">
        <v>153</v>
      </c>
      <c r="D70" s="327">
        <v>0</v>
      </c>
      <c r="E70" s="327">
        <v>0</v>
      </c>
      <c r="F70" s="327">
        <v>0</v>
      </c>
      <c r="G70" s="327">
        <v>0</v>
      </c>
      <c r="H70" s="326">
        <f>H67</f>
        <v>173294.75000000003</v>
      </c>
      <c r="I70" s="326"/>
      <c r="J70" s="332">
        <f t="shared" ref="J70:K70" si="25">J67</f>
        <v>0</v>
      </c>
      <c r="K70" s="332">
        <f t="shared" si="25"/>
        <v>0</v>
      </c>
      <c r="L70" s="138"/>
      <c r="M70" s="69"/>
      <c r="N70" s="69"/>
    </row>
    <row r="71" spans="1:14" ht="22.5">
      <c r="A71" s="52"/>
      <c r="B71" s="61"/>
      <c r="C71" s="6" t="s">
        <v>25</v>
      </c>
      <c r="D71" s="294">
        <v>0</v>
      </c>
      <c r="E71" s="294">
        <v>0</v>
      </c>
      <c r="F71" s="4">
        <v>0</v>
      </c>
      <c r="G71" s="156">
        <v>0</v>
      </c>
      <c r="H71" s="4">
        <v>0</v>
      </c>
      <c r="I71" s="538">
        <v>0</v>
      </c>
      <c r="J71" s="538"/>
      <c r="K71" s="252">
        <v>0</v>
      </c>
      <c r="L71" s="140"/>
      <c r="M71" s="69"/>
      <c r="N71" s="69">
        <f t="shared" si="2"/>
        <v>0</v>
      </c>
    </row>
    <row r="72" spans="1:14">
      <c r="A72" s="563"/>
      <c r="B72" s="565"/>
      <c r="C72" s="9" t="s">
        <v>20</v>
      </c>
      <c r="D72" s="297"/>
      <c r="E72" s="537">
        <v>97208.6</v>
      </c>
      <c r="F72" s="538">
        <v>9974.7900000000009</v>
      </c>
      <c r="G72" s="537">
        <f>G76</f>
        <v>202264.43</v>
      </c>
      <c r="H72" s="537">
        <f>H76</f>
        <v>166788.31000000003</v>
      </c>
      <c r="I72" s="538">
        <v>0</v>
      </c>
      <c r="J72" s="549"/>
      <c r="K72" s="247"/>
      <c r="L72" s="140"/>
      <c r="M72" s="69"/>
      <c r="N72" s="69">
        <f t="shared" si="2"/>
        <v>476236.13</v>
      </c>
    </row>
    <row r="73" spans="1:14">
      <c r="A73" s="563"/>
      <c r="B73" s="565"/>
      <c r="C73" s="10" t="s">
        <v>21</v>
      </c>
      <c r="D73" s="312">
        <v>63306.42</v>
      </c>
      <c r="E73" s="537"/>
      <c r="F73" s="538"/>
      <c r="G73" s="537"/>
      <c r="H73" s="537"/>
      <c r="I73" s="538"/>
      <c r="J73" s="549"/>
      <c r="K73" s="249">
        <v>0</v>
      </c>
      <c r="L73" s="140"/>
      <c r="M73" s="69"/>
      <c r="N73" s="69">
        <f t="shared" si="2"/>
        <v>0</v>
      </c>
    </row>
    <row r="74" spans="1:14" ht="15.75">
      <c r="A74" s="336"/>
      <c r="B74" s="337"/>
      <c r="C74" s="341" t="s">
        <v>152</v>
      </c>
      <c r="D74" s="312">
        <f>D73</f>
        <v>63306.42</v>
      </c>
      <c r="E74" s="362">
        <f>E72</f>
        <v>97208.6</v>
      </c>
      <c r="F74" s="312">
        <f>F72</f>
        <v>9974.7900000000009</v>
      </c>
      <c r="G74" s="362">
        <f>G72</f>
        <v>202264.43</v>
      </c>
      <c r="H74" s="327">
        <v>0</v>
      </c>
      <c r="I74" s="538">
        <v>0</v>
      </c>
      <c r="J74" s="538"/>
      <c r="K74" s="328">
        <v>0</v>
      </c>
      <c r="L74" s="140"/>
      <c r="M74" s="69"/>
      <c r="N74" s="69"/>
    </row>
    <row r="75" spans="1:14" ht="15.75">
      <c r="A75" s="336"/>
      <c r="B75" s="337"/>
      <c r="C75" s="341" t="s">
        <v>153</v>
      </c>
      <c r="D75" s="332">
        <v>0</v>
      </c>
      <c r="E75" s="332">
        <v>0</v>
      </c>
      <c r="F75" s="332">
        <v>0</v>
      </c>
      <c r="G75" s="332">
        <v>0</v>
      </c>
      <c r="H75" s="492">
        <v>0</v>
      </c>
      <c r="I75" s="332">
        <v>0</v>
      </c>
      <c r="J75" s="332">
        <f t="shared" ref="J75:K75" si="26">J72</f>
        <v>0</v>
      </c>
      <c r="K75" s="332">
        <f t="shared" si="26"/>
        <v>0</v>
      </c>
      <c r="L75" s="140"/>
      <c r="M75" s="69"/>
      <c r="N75" s="69"/>
    </row>
    <row r="76" spans="1:14" ht="45">
      <c r="A76" s="52"/>
      <c r="B76" s="61"/>
      <c r="C76" s="314" t="s">
        <v>148</v>
      </c>
      <c r="D76" s="310">
        <v>63306.42</v>
      </c>
      <c r="E76" s="75">
        <v>97208.6</v>
      </c>
      <c r="F76" s="49">
        <v>9974.7900000000009</v>
      </c>
      <c r="G76" s="200">
        <f>G108+G175+G162</f>
        <v>202264.43</v>
      </c>
      <c r="H76" s="508">
        <f>H108+H152</f>
        <v>166788.31000000003</v>
      </c>
      <c r="I76" s="549">
        <v>0</v>
      </c>
      <c r="J76" s="548"/>
      <c r="K76" s="249">
        <v>0</v>
      </c>
      <c r="L76" s="140"/>
      <c r="M76" s="69"/>
      <c r="N76" s="69">
        <f t="shared" si="2"/>
        <v>476236.13</v>
      </c>
    </row>
    <row r="77" spans="1:14" ht="22.5">
      <c r="A77" s="52"/>
      <c r="B77" s="61"/>
      <c r="C77" s="9" t="s">
        <v>22</v>
      </c>
      <c r="D77" s="311">
        <f>D80</f>
        <v>1315.83</v>
      </c>
      <c r="E77" s="48">
        <f>E80</f>
        <v>973.7</v>
      </c>
      <c r="F77" s="48">
        <f>F80</f>
        <v>84</v>
      </c>
      <c r="G77" s="201">
        <f>G80</f>
        <v>2043.0700000000002</v>
      </c>
      <c r="H77" s="251">
        <f>H80</f>
        <v>6506.44</v>
      </c>
      <c r="I77" s="549">
        <v>0</v>
      </c>
      <c r="J77" s="548"/>
      <c r="K77" s="232">
        <v>0</v>
      </c>
      <c r="L77" s="140"/>
      <c r="M77" s="69"/>
      <c r="N77" s="69">
        <f t="shared" si="2"/>
        <v>9607.2099999999991</v>
      </c>
    </row>
    <row r="78" spans="1:14" ht="15.75">
      <c r="A78" s="397"/>
      <c r="B78" s="398"/>
      <c r="C78" s="399" t="s">
        <v>152</v>
      </c>
      <c r="D78" s="310">
        <f>D76</f>
        <v>63306.42</v>
      </c>
      <c r="E78" s="310">
        <f t="shared" ref="E78:F78" si="27">E76</f>
        <v>97208.6</v>
      </c>
      <c r="F78" s="310">
        <f t="shared" si="27"/>
        <v>9974.7900000000009</v>
      </c>
      <c r="G78" s="363">
        <f>G80</f>
        <v>2043.0700000000002</v>
      </c>
      <c r="H78" s="390">
        <v>0</v>
      </c>
      <c r="I78" s="549">
        <v>0</v>
      </c>
      <c r="J78" s="548"/>
      <c r="K78" s="391">
        <v>0</v>
      </c>
      <c r="L78" s="140"/>
      <c r="M78" s="69"/>
      <c r="N78" s="69"/>
    </row>
    <row r="79" spans="1:14" ht="15.75">
      <c r="A79" s="397"/>
      <c r="B79" s="398"/>
      <c r="C79" s="399" t="s">
        <v>153</v>
      </c>
      <c r="D79" s="395">
        <v>0</v>
      </c>
      <c r="E79" s="395">
        <v>0</v>
      </c>
      <c r="F79" s="395">
        <v>0</v>
      </c>
      <c r="G79" s="395">
        <v>0</v>
      </c>
      <c r="H79" s="508">
        <f>H77</f>
        <v>6506.44</v>
      </c>
      <c r="I79" s="389"/>
      <c r="J79" s="395">
        <f t="shared" ref="J79:K79" si="28">J76</f>
        <v>0</v>
      </c>
      <c r="K79" s="395">
        <f t="shared" si="28"/>
        <v>0</v>
      </c>
      <c r="L79" s="140"/>
      <c r="M79" s="69"/>
      <c r="N79" s="69"/>
    </row>
    <row r="80" spans="1:14" ht="46.5" customHeight="1">
      <c r="A80" s="563"/>
      <c r="B80" s="565"/>
      <c r="C80" s="567" t="s">
        <v>148</v>
      </c>
      <c r="D80" s="310">
        <v>1315.83</v>
      </c>
      <c r="E80" s="537">
        <v>973.7</v>
      </c>
      <c r="F80" s="537">
        <v>84</v>
      </c>
      <c r="G80" s="537">
        <f>G91+G100+G113+G157</f>
        <v>2043.0700000000002</v>
      </c>
      <c r="H80" s="537">
        <f>H91+H100+H113+H157+0</f>
        <v>6506.44</v>
      </c>
      <c r="I80" s="537">
        <f>I91+I100+I113+I157</f>
        <v>0</v>
      </c>
      <c r="J80" s="562">
        <f>J91+J100+J113+J157</f>
        <v>0</v>
      </c>
      <c r="K80" s="562">
        <f>K91+K100+K113+K157</f>
        <v>0</v>
      </c>
      <c r="L80" s="140"/>
      <c r="M80" s="69"/>
      <c r="N80" s="69">
        <f t="shared" si="2"/>
        <v>9607.2099999999991</v>
      </c>
    </row>
    <row r="81" spans="1:14" ht="15" hidden="1" customHeight="1">
      <c r="A81" s="564"/>
      <c r="B81" s="566"/>
      <c r="C81" s="567"/>
      <c r="D81" s="295"/>
      <c r="E81" s="537"/>
      <c r="F81" s="537"/>
      <c r="G81" s="537"/>
      <c r="H81" s="537"/>
      <c r="I81" s="537"/>
      <c r="J81" s="562"/>
      <c r="K81" s="562"/>
      <c r="L81" s="140"/>
      <c r="M81" s="69"/>
      <c r="N81" s="69">
        <f t="shared" si="2"/>
        <v>0</v>
      </c>
    </row>
    <row r="82" spans="1:14" ht="189" customHeight="1">
      <c r="A82" s="53" t="s">
        <v>90</v>
      </c>
      <c r="B82" s="12" t="s">
        <v>26</v>
      </c>
      <c r="C82" s="364" t="s">
        <v>19</v>
      </c>
      <c r="D82" s="310">
        <v>40704.57</v>
      </c>
      <c r="E82" s="4">
        <v>0</v>
      </c>
      <c r="F82" s="4">
        <v>0</v>
      </c>
      <c r="G82" s="4">
        <v>0</v>
      </c>
      <c r="H82" s="4">
        <v>0</v>
      </c>
      <c r="I82" s="538">
        <v>0</v>
      </c>
      <c r="J82" s="538"/>
      <c r="K82" s="232">
        <v>0</v>
      </c>
      <c r="L82" s="140"/>
      <c r="M82" s="69"/>
      <c r="N82" s="69">
        <f t="shared" si="2"/>
        <v>0</v>
      </c>
    </row>
    <row r="83" spans="1:14" ht="15.75" customHeight="1">
      <c r="A83" s="344"/>
      <c r="B83" s="343"/>
      <c r="C83" s="341" t="s">
        <v>152</v>
      </c>
      <c r="D83" s="311">
        <f>D82</f>
        <v>40704.57</v>
      </c>
      <c r="E83" s="311">
        <f t="shared" ref="E83:K83" si="29">E82</f>
        <v>0</v>
      </c>
      <c r="F83" s="311">
        <f t="shared" si="29"/>
        <v>0</v>
      </c>
      <c r="G83" s="311">
        <f t="shared" si="29"/>
        <v>0</v>
      </c>
      <c r="H83" s="311">
        <f t="shared" si="29"/>
        <v>0</v>
      </c>
      <c r="I83" s="311">
        <f t="shared" si="29"/>
        <v>0</v>
      </c>
      <c r="J83" s="311">
        <f t="shared" si="29"/>
        <v>0</v>
      </c>
      <c r="K83" s="311">
        <f t="shared" si="29"/>
        <v>0</v>
      </c>
      <c r="L83" s="140"/>
      <c r="M83" s="69"/>
      <c r="N83" s="69"/>
    </row>
    <row r="84" spans="1:14" ht="15.75">
      <c r="A84" s="65"/>
      <c r="B84" s="16"/>
      <c r="C84" s="341" t="s">
        <v>153</v>
      </c>
      <c r="D84" s="311">
        <v>0</v>
      </c>
      <c r="E84" s="7">
        <v>0</v>
      </c>
      <c r="F84" s="7">
        <v>0</v>
      </c>
      <c r="G84" s="7">
        <v>0</v>
      </c>
      <c r="H84" s="7">
        <v>0</v>
      </c>
      <c r="I84" s="556">
        <v>0</v>
      </c>
      <c r="J84" s="556"/>
      <c r="K84" s="247">
        <v>0</v>
      </c>
      <c r="L84" s="140"/>
      <c r="M84" s="69"/>
      <c r="N84" s="69">
        <f t="shared" si="2"/>
        <v>0</v>
      </c>
    </row>
    <row r="85" spans="1:14">
      <c r="A85" s="559"/>
      <c r="B85" s="594"/>
      <c r="C85" s="64" t="s">
        <v>20</v>
      </c>
      <c r="D85" s="64"/>
      <c r="E85" s="538">
        <v>0</v>
      </c>
      <c r="F85" s="538">
        <v>0</v>
      </c>
      <c r="G85" s="538">
        <v>0</v>
      </c>
      <c r="H85" s="538">
        <v>0</v>
      </c>
      <c r="I85" s="538">
        <v>0</v>
      </c>
      <c r="J85" s="549"/>
      <c r="K85" s="247"/>
      <c r="L85" s="140"/>
      <c r="M85" s="69"/>
      <c r="N85" s="69">
        <f t="shared" si="2"/>
        <v>0</v>
      </c>
    </row>
    <row r="86" spans="1:14">
      <c r="A86" s="559"/>
      <c r="B86" s="594"/>
      <c r="C86" s="80" t="s">
        <v>21</v>
      </c>
      <c r="D86" s="302">
        <v>39627.919999999998</v>
      </c>
      <c r="E86" s="538"/>
      <c r="F86" s="538"/>
      <c r="G86" s="538"/>
      <c r="H86" s="538"/>
      <c r="I86" s="538"/>
      <c r="J86" s="549"/>
      <c r="K86" s="249">
        <v>0</v>
      </c>
      <c r="L86" s="140"/>
      <c r="M86" s="69"/>
      <c r="N86" s="69">
        <f t="shared" si="2"/>
        <v>0</v>
      </c>
    </row>
    <row r="87" spans="1:14" ht="15.75">
      <c r="A87" s="333"/>
      <c r="B87" s="340"/>
      <c r="C87" s="341" t="s">
        <v>152</v>
      </c>
      <c r="D87" s="365">
        <f>D86</f>
        <v>39627.919999999998</v>
      </c>
      <c r="E87" s="365">
        <f t="shared" ref="E87:K87" si="30">E86</f>
        <v>0</v>
      </c>
      <c r="F87" s="365">
        <f t="shared" si="30"/>
        <v>0</v>
      </c>
      <c r="G87" s="365">
        <f t="shared" si="30"/>
        <v>0</v>
      </c>
      <c r="H87" s="365">
        <f t="shared" si="30"/>
        <v>0</v>
      </c>
      <c r="I87" s="365">
        <f t="shared" si="30"/>
        <v>0</v>
      </c>
      <c r="J87" s="365">
        <f t="shared" si="30"/>
        <v>0</v>
      </c>
      <c r="K87" s="365">
        <f t="shared" si="30"/>
        <v>0</v>
      </c>
      <c r="L87" s="140"/>
      <c r="M87" s="69"/>
      <c r="N87" s="69"/>
    </row>
    <row r="88" spans="1:14" ht="64.5" customHeight="1">
      <c r="A88" s="65"/>
      <c r="B88" s="16"/>
      <c r="C88" s="318" t="s">
        <v>148</v>
      </c>
      <c r="D88" s="310">
        <v>39627.919999999998</v>
      </c>
      <c r="E88" s="4">
        <v>0</v>
      </c>
      <c r="F88" s="4">
        <v>0</v>
      </c>
      <c r="G88" s="4">
        <v>0</v>
      </c>
      <c r="H88" s="4">
        <v>0</v>
      </c>
      <c r="I88" s="538">
        <v>0</v>
      </c>
      <c r="J88" s="538"/>
      <c r="K88" s="249">
        <v>0</v>
      </c>
      <c r="L88" s="140"/>
      <c r="M88" s="69"/>
      <c r="N88" s="69">
        <f t="shared" si="2"/>
        <v>0</v>
      </c>
    </row>
    <row r="89" spans="1:14" ht="22.5">
      <c r="A89" s="65"/>
      <c r="B89" s="16"/>
      <c r="C89" s="6" t="s">
        <v>22</v>
      </c>
      <c r="D89" s="310">
        <f>D91</f>
        <v>1076.6500000000001</v>
      </c>
      <c r="E89" s="4">
        <v>0</v>
      </c>
      <c r="F89" s="4">
        <v>0</v>
      </c>
      <c r="G89" s="4">
        <v>0</v>
      </c>
      <c r="H89" s="4">
        <v>0</v>
      </c>
      <c r="I89" s="538">
        <v>0</v>
      </c>
      <c r="J89" s="538"/>
      <c r="K89" s="232">
        <v>0</v>
      </c>
      <c r="L89" s="140"/>
      <c r="M89" s="69"/>
      <c r="N89" s="69">
        <f t="shared" si="2"/>
        <v>0</v>
      </c>
    </row>
    <row r="90" spans="1:14" ht="15.75">
      <c r="A90" s="333"/>
      <c r="B90" s="340"/>
      <c r="C90" s="341" t="s">
        <v>152</v>
      </c>
      <c r="D90" s="310">
        <f>D89</f>
        <v>1076.6500000000001</v>
      </c>
      <c r="E90" s="310">
        <f t="shared" ref="E90:K90" si="31">E89</f>
        <v>0</v>
      </c>
      <c r="F90" s="310">
        <f t="shared" si="31"/>
        <v>0</v>
      </c>
      <c r="G90" s="310">
        <f t="shared" si="31"/>
        <v>0</v>
      </c>
      <c r="H90" s="310">
        <f t="shared" si="31"/>
        <v>0</v>
      </c>
      <c r="I90" s="310">
        <f t="shared" si="31"/>
        <v>0</v>
      </c>
      <c r="J90" s="310">
        <f t="shared" si="31"/>
        <v>0</v>
      </c>
      <c r="K90" s="310">
        <f t="shared" si="31"/>
        <v>0</v>
      </c>
      <c r="L90" s="140"/>
      <c r="M90" s="69"/>
      <c r="N90" s="69"/>
    </row>
    <row r="91" spans="1:14" ht="56.25" customHeight="1">
      <c r="A91" s="66"/>
      <c r="B91" s="16"/>
      <c r="C91" s="317" t="s">
        <v>148</v>
      </c>
      <c r="D91" s="310">
        <v>1076.6500000000001</v>
      </c>
      <c r="E91" s="4">
        <v>0</v>
      </c>
      <c r="F91" s="4">
        <v>0</v>
      </c>
      <c r="G91" s="4">
        <v>0</v>
      </c>
      <c r="H91" s="4">
        <v>0</v>
      </c>
      <c r="I91" s="538">
        <v>0</v>
      </c>
      <c r="J91" s="538"/>
      <c r="K91" s="232">
        <v>0</v>
      </c>
      <c r="L91" s="140"/>
      <c r="M91" s="69"/>
      <c r="N91" s="69">
        <f t="shared" si="2"/>
        <v>0</v>
      </c>
    </row>
    <row r="92" spans="1:14" ht="153.75" customHeight="1">
      <c r="A92" s="62" t="s">
        <v>91</v>
      </c>
      <c r="B92" s="5" t="s">
        <v>27</v>
      </c>
      <c r="C92" s="367" t="s">
        <v>19</v>
      </c>
      <c r="D92" s="293">
        <f>D95+D98</f>
        <v>23917.68</v>
      </c>
      <c r="E92" s="75">
        <f>E95+E98</f>
        <v>98182.3</v>
      </c>
      <c r="F92" s="110">
        <v>0</v>
      </c>
      <c r="G92" s="88">
        <v>0</v>
      </c>
      <c r="H92" s="4">
        <v>0</v>
      </c>
      <c r="I92" s="538">
        <v>0</v>
      </c>
      <c r="J92" s="538"/>
      <c r="K92" s="232">
        <v>0</v>
      </c>
      <c r="L92" s="140"/>
      <c r="M92" s="69"/>
      <c r="N92" s="69">
        <f t="shared" si="2"/>
        <v>98182.3</v>
      </c>
    </row>
    <row r="93" spans="1:14" ht="18" customHeight="1">
      <c r="A93" s="366"/>
      <c r="B93" s="343"/>
      <c r="C93" s="341" t="s">
        <v>152</v>
      </c>
      <c r="D93" s="345">
        <f>D92</f>
        <v>23917.68</v>
      </c>
      <c r="E93" s="345">
        <f t="shared" ref="E93:K93" si="32">E92</f>
        <v>98182.3</v>
      </c>
      <c r="F93" s="368">
        <f t="shared" si="32"/>
        <v>0</v>
      </c>
      <c r="G93" s="368">
        <f t="shared" si="32"/>
        <v>0</v>
      </c>
      <c r="H93" s="368">
        <f t="shared" si="32"/>
        <v>0</v>
      </c>
      <c r="I93" s="368">
        <f t="shared" si="32"/>
        <v>0</v>
      </c>
      <c r="J93" s="368">
        <f t="shared" si="32"/>
        <v>0</v>
      </c>
      <c r="K93" s="368">
        <f t="shared" si="32"/>
        <v>0</v>
      </c>
      <c r="L93" s="140"/>
      <c r="M93" s="69"/>
      <c r="N93" s="69"/>
    </row>
    <row r="94" spans="1:14" ht="15.75">
      <c r="A94" s="15"/>
      <c r="B94" s="16"/>
      <c r="C94" s="341" t="s">
        <v>153</v>
      </c>
      <c r="D94" s="368">
        <v>0</v>
      </c>
      <c r="E94" s="368">
        <v>0</v>
      </c>
      <c r="F94" s="111">
        <v>0</v>
      </c>
      <c r="G94" s="89">
        <v>0</v>
      </c>
      <c r="H94" s="8">
        <v>0</v>
      </c>
      <c r="I94" s="547">
        <v>0</v>
      </c>
      <c r="J94" s="547"/>
      <c r="K94" s="247">
        <v>0</v>
      </c>
      <c r="L94" s="140"/>
      <c r="M94" s="69"/>
      <c r="N94" s="69">
        <f t="shared" si="2"/>
        <v>0</v>
      </c>
    </row>
    <row r="95" spans="1:14">
      <c r="A95" s="561"/>
      <c r="B95" s="594"/>
      <c r="C95" s="9" t="s">
        <v>20</v>
      </c>
      <c r="D95" s="537">
        <f>D97</f>
        <v>23678.5</v>
      </c>
      <c r="E95" s="537">
        <v>97208.6</v>
      </c>
      <c r="F95" s="538">
        <v>0</v>
      </c>
      <c r="G95" s="538">
        <v>0</v>
      </c>
      <c r="H95" s="538">
        <v>0</v>
      </c>
      <c r="I95" s="538">
        <v>0</v>
      </c>
      <c r="J95" s="549"/>
      <c r="K95" s="247"/>
      <c r="L95" s="140"/>
      <c r="M95" s="69"/>
      <c r="N95" s="69">
        <f t="shared" si="2"/>
        <v>97208.6</v>
      </c>
    </row>
    <row r="96" spans="1:14">
      <c r="A96" s="561"/>
      <c r="B96" s="594"/>
      <c r="C96" s="10" t="s">
        <v>21</v>
      </c>
      <c r="D96" s="537"/>
      <c r="E96" s="537"/>
      <c r="F96" s="538"/>
      <c r="G96" s="538"/>
      <c r="H96" s="538"/>
      <c r="I96" s="538"/>
      <c r="J96" s="549"/>
      <c r="K96" s="249">
        <v>0</v>
      </c>
      <c r="L96" s="140"/>
      <c r="M96" s="69"/>
      <c r="N96" s="69">
        <f t="shared" si="2"/>
        <v>0</v>
      </c>
    </row>
    <row r="97" spans="1:14" ht="57" customHeight="1">
      <c r="A97" s="15"/>
      <c r="B97" s="16"/>
      <c r="C97" s="317" t="s">
        <v>148</v>
      </c>
      <c r="D97" s="293">
        <v>23678.5</v>
      </c>
      <c r="E97" s="75">
        <v>97208.6</v>
      </c>
      <c r="F97" s="110">
        <v>0</v>
      </c>
      <c r="G97" s="88">
        <v>0</v>
      </c>
      <c r="H97" s="4">
        <v>0</v>
      </c>
      <c r="I97" s="538">
        <v>0</v>
      </c>
      <c r="J97" s="538"/>
      <c r="K97" s="249">
        <v>0</v>
      </c>
      <c r="L97" s="140"/>
      <c r="M97" s="69"/>
      <c r="N97" s="69">
        <f t="shared" si="2"/>
        <v>97208.6</v>
      </c>
    </row>
    <row r="98" spans="1:14" ht="22.5">
      <c r="A98" s="15"/>
      <c r="B98" s="16"/>
      <c r="C98" s="6" t="s">
        <v>22</v>
      </c>
      <c r="D98" s="293">
        <f>D100</f>
        <v>239.18</v>
      </c>
      <c r="E98" s="75">
        <f>E100</f>
        <v>973.7</v>
      </c>
      <c r="F98" s="110">
        <v>0</v>
      </c>
      <c r="G98" s="88">
        <v>0</v>
      </c>
      <c r="H98" s="4">
        <v>0</v>
      </c>
      <c r="I98" s="538">
        <v>0</v>
      </c>
      <c r="J98" s="538"/>
      <c r="K98" s="232">
        <v>0</v>
      </c>
      <c r="L98" s="140"/>
      <c r="M98" s="69"/>
      <c r="N98" s="69">
        <f t="shared" si="2"/>
        <v>973.7</v>
      </c>
    </row>
    <row r="99" spans="1:14" ht="15.75">
      <c r="A99" s="334"/>
      <c r="B99" s="340"/>
      <c r="C99" s="341" t="s">
        <v>152</v>
      </c>
      <c r="D99" s="369">
        <f>D98</f>
        <v>239.18</v>
      </c>
      <c r="E99" s="369">
        <f t="shared" ref="E99:K99" si="33">E98</f>
        <v>973.7</v>
      </c>
      <c r="F99" s="370">
        <f t="shared" si="33"/>
        <v>0</v>
      </c>
      <c r="G99" s="370">
        <f t="shared" si="33"/>
        <v>0</v>
      </c>
      <c r="H99" s="370">
        <f t="shared" si="33"/>
        <v>0</v>
      </c>
      <c r="I99" s="370">
        <f t="shared" si="33"/>
        <v>0</v>
      </c>
      <c r="J99" s="370">
        <f t="shared" si="33"/>
        <v>0</v>
      </c>
      <c r="K99" s="370">
        <f t="shared" si="33"/>
        <v>0</v>
      </c>
      <c r="L99" s="140"/>
      <c r="M99" s="69"/>
      <c r="N99" s="69"/>
    </row>
    <row r="100" spans="1:14" ht="45">
      <c r="A100" s="15"/>
      <c r="B100" s="16"/>
      <c r="C100" s="317" t="s">
        <v>148</v>
      </c>
      <c r="D100" s="310">
        <v>239.18</v>
      </c>
      <c r="E100" s="75">
        <v>973.7</v>
      </c>
      <c r="F100" s="110">
        <v>0</v>
      </c>
      <c r="G100" s="88">
        <v>0</v>
      </c>
      <c r="H100" s="4">
        <v>0</v>
      </c>
      <c r="I100" s="538">
        <v>0</v>
      </c>
      <c r="J100" s="538"/>
      <c r="K100" s="232">
        <v>0</v>
      </c>
      <c r="L100" s="140"/>
      <c r="M100" s="69"/>
      <c r="N100" s="69">
        <f t="shared" si="2"/>
        <v>973.7</v>
      </c>
    </row>
    <row r="101" spans="1:14" ht="155.25" customHeight="1">
      <c r="A101" s="306" t="s">
        <v>28</v>
      </c>
      <c r="B101" s="535" t="s">
        <v>128</v>
      </c>
      <c r="C101" s="255" t="s">
        <v>19</v>
      </c>
      <c r="D101" s="291">
        <v>0</v>
      </c>
      <c r="E101" s="210">
        <v>0</v>
      </c>
      <c r="F101" s="211">
        <f>F104+F110</f>
        <v>10058.790000000001</v>
      </c>
      <c r="G101" s="211">
        <f>G104+G110</f>
        <v>172136.88</v>
      </c>
      <c r="H101" s="495">
        <f>H104+H110</f>
        <v>140521.49000000002</v>
      </c>
      <c r="I101" s="210">
        <v>0</v>
      </c>
      <c r="J101" s="83">
        <v>0</v>
      </c>
      <c r="K101" s="83">
        <v>0</v>
      </c>
      <c r="L101" s="140"/>
      <c r="M101" s="69"/>
      <c r="N101" s="69">
        <f t="shared" si="2"/>
        <v>322717.16000000003</v>
      </c>
    </row>
    <row r="102" spans="1:14" ht="22.5" customHeight="1">
      <c r="A102" s="528"/>
      <c r="B102" s="529"/>
      <c r="C102" s="526" t="s">
        <v>152</v>
      </c>
      <c r="D102" s="516">
        <f>D101</f>
        <v>0</v>
      </c>
      <c r="E102" s="516">
        <f t="shared" ref="E102:G102" si="34">E101</f>
        <v>0</v>
      </c>
      <c r="F102" s="516">
        <f t="shared" si="34"/>
        <v>10058.790000000001</v>
      </c>
      <c r="G102" s="515">
        <f t="shared" si="34"/>
        <v>172136.88</v>
      </c>
      <c r="H102" s="516">
        <v>0</v>
      </c>
      <c r="I102" s="516"/>
      <c r="J102" s="83">
        <v>0</v>
      </c>
      <c r="K102" s="519">
        <v>0</v>
      </c>
      <c r="L102" s="140"/>
      <c r="M102" s="69"/>
      <c r="N102" s="69"/>
    </row>
    <row r="103" spans="1:14" ht="15.75" customHeight="1">
      <c r="A103" s="521"/>
      <c r="B103" s="523"/>
      <c r="C103" s="526" t="s">
        <v>153</v>
      </c>
      <c r="D103" s="516">
        <v>0</v>
      </c>
      <c r="E103" s="516">
        <v>0</v>
      </c>
      <c r="F103" s="516">
        <v>0</v>
      </c>
      <c r="G103" s="524">
        <v>0</v>
      </c>
      <c r="H103" s="515">
        <f>H101</f>
        <v>140521.49000000002</v>
      </c>
      <c r="I103" s="516">
        <v>0</v>
      </c>
      <c r="J103" s="83">
        <v>0</v>
      </c>
      <c r="K103" s="519">
        <v>0</v>
      </c>
      <c r="L103" s="140"/>
      <c r="M103" s="69"/>
      <c r="N103" s="69">
        <f t="shared" si="2"/>
        <v>140521.49000000002</v>
      </c>
    </row>
    <row r="104" spans="1:14">
      <c r="A104" s="557"/>
      <c r="B104" s="558"/>
      <c r="C104" s="64" t="s">
        <v>20</v>
      </c>
      <c r="D104" s="548">
        <v>0</v>
      </c>
      <c r="E104" s="538">
        <v>0</v>
      </c>
      <c r="F104" s="538">
        <v>9974.7900000000009</v>
      </c>
      <c r="G104" s="537">
        <f>G108</f>
        <v>170415.51</v>
      </c>
      <c r="H104" s="538">
        <f>H108</f>
        <v>139116.27000000002</v>
      </c>
      <c r="I104" s="538">
        <v>0</v>
      </c>
      <c r="J104" s="550">
        <v>0</v>
      </c>
      <c r="K104" s="519"/>
      <c r="L104" s="140"/>
      <c r="M104" s="69"/>
      <c r="N104" s="69">
        <f t="shared" si="2"/>
        <v>319506.57000000007</v>
      </c>
    </row>
    <row r="105" spans="1:14">
      <c r="A105" s="557"/>
      <c r="B105" s="558"/>
      <c r="C105" s="80" t="s">
        <v>21</v>
      </c>
      <c r="D105" s="548"/>
      <c r="E105" s="538"/>
      <c r="F105" s="538"/>
      <c r="G105" s="537"/>
      <c r="H105" s="538"/>
      <c r="I105" s="538"/>
      <c r="J105" s="572"/>
      <c r="K105" s="271">
        <v>0</v>
      </c>
      <c r="L105" s="140"/>
      <c r="M105" s="69"/>
      <c r="N105" s="69">
        <f t="shared" si="2"/>
        <v>0</v>
      </c>
    </row>
    <row r="106" spans="1:14" ht="15.75">
      <c r="A106" s="521"/>
      <c r="B106" s="522"/>
      <c r="C106" s="526" t="s">
        <v>152</v>
      </c>
      <c r="D106" s="518">
        <f>D104</f>
        <v>0</v>
      </c>
      <c r="E106" s="518">
        <f t="shared" ref="E106:G106" si="35">E104</f>
        <v>0</v>
      </c>
      <c r="F106" s="518">
        <f t="shared" si="35"/>
        <v>9974.7900000000009</v>
      </c>
      <c r="G106" s="369">
        <f t="shared" si="35"/>
        <v>170415.51</v>
      </c>
      <c r="H106" s="516">
        <v>0</v>
      </c>
      <c r="I106" s="516"/>
      <c r="J106" s="371">
        <v>0</v>
      </c>
      <c r="K106" s="83">
        <v>0</v>
      </c>
      <c r="L106" s="140"/>
      <c r="M106" s="69"/>
      <c r="N106" s="69"/>
    </row>
    <row r="107" spans="1:14" ht="15.75">
      <c r="A107" s="521"/>
      <c r="B107" s="522"/>
      <c r="C107" s="526" t="s">
        <v>153</v>
      </c>
      <c r="D107" s="518">
        <f>D104</f>
        <v>0</v>
      </c>
      <c r="E107" s="516">
        <v>0</v>
      </c>
      <c r="F107" s="516">
        <v>0</v>
      </c>
      <c r="G107" s="524">
        <v>0</v>
      </c>
      <c r="H107" s="516">
        <f>H104</f>
        <v>139116.27000000002</v>
      </c>
      <c r="I107" s="516"/>
      <c r="J107" s="516">
        <f t="shared" ref="J107:K107" si="36">J104</f>
        <v>0</v>
      </c>
      <c r="K107" s="516">
        <f t="shared" si="36"/>
        <v>0</v>
      </c>
      <c r="L107" s="140"/>
      <c r="M107" s="69"/>
      <c r="N107" s="69"/>
    </row>
    <row r="108" spans="1:14">
      <c r="A108" s="557"/>
      <c r="B108" s="560"/>
      <c r="C108" s="530" t="s">
        <v>29</v>
      </c>
      <c r="D108" s="538">
        <v>0</v>
      </c>
      <c r="E108" s="538">
        <v>0</v>
      </c>
      <c r="F108" s="538">
        <v>9974.7900000000009</v>
      </c>
      <c r="G108" s="537">
        <v>170415.51</v>
      </c>
      <c r="H108" s="537">
        <f>H141+H131</f>
        <v>139116.27000000002</v>
      </c>
      <c r="I108" s="538">
        <v>0</v>
      </c>
      <c r="J108" s="550">
        <v>0</v>
      </c>
      <c r="K108" s="519"/>
      <c r="L108" s="140"/>
      <c r="M108" s="69"/>
      <c r="N108" s="69">
        <f t="shared" si="2"/>
        <v>319506.57000000007</v>
      </c>
    </row>
    <row r="109" spans="1:14" ht="41.25" customHeight="1">
      <c r="A109" s="557"/>
      <c r="B109" s="560"/>
      <c r="C109" s="527" t="s">
        <v>30</v>
      </c>
      <c r="D109" s="538"/>
      <c r="E109" s="538"/>
      <c r="F109" s="538"/>
      <c r="G109" s="537"/>
      <c r="H109" s="538"/>
      <c r="I109" s="538"/>
      <c r="J109" s="551"/>
      <c r="K109" s="520">
        <v>0</v>
      </c>
      <c r="L109" s="140"/>
      <c r="M109" s="69"/>
      <c r="N109" s="69">
        <f t="shared" si="2"/>
        <v>0</v>
      </c>
    </row>
    <row r="110" spans="1:14" ht="15.75" customHeight="1">
      <c r="A110" s="521"/>
      <c r="B110" s="523"/>
      <c r="C110" s="531" t="s">
        <v>22</v>
      </c>
      <c r="D110" s="516">
        <v>0</v>
      </c>
      <c r="E110" s="516">
        <v>0</v>
      </c>
      <c r="F110" s="515">
        <f>F113</f>
        <v>84</v>
      </c>
      <c r="G110" s="515">
        <f>G113</f>
        <v>1721.3700000000001</v>
      </c>
      <c r="H110" s="516">
        <f>H113</f>
        <v>1405.22</v>
      </c>
      <c r="I110" s="516">
        <v>0</v>
      </c>
      <c r="J110" s="83">
        <v>0</v>
      </c>
      <c r="K110" s="520">
        <v>0</v>
      </c>
      <c r="L110" s="140"/>
      <c r="M110" s="69"/>
      <c r="N110" s="69">
        <f t="shared" si="2"/>
        <v>3210.59</v>
      </c>
    </row>
    <row r="111" spans="1:14" ht="15.75" customHeight="1">
      <c r="A111" s="521"/>
      <c r="B111" s="523"/>
      <c r="C111" s="526" t="s">
        <v>152</v>
      </c>
      <c r="D111" s="516">
        <f>D110</f>
        <v>0</v>
      </c>
      <c r="E111" s="516">
        <f t="shared" ref="E111:G111" si="37">E110</f>
        <v>0</v>
      </c>
      <c r="F111" s="515">
        <f t="shared" si="37"/>
        <v>84</v>
      </c>
      <c r="G111" s="516">
        <f t="shared" si="37"/>
        <v>1721.3700000000001</v>
      </c>
      <c r="H111" s="516">
        <v>0</v>
      </c>
      <c r="I111" s="516"/>
      <c r="J111" s="83">
        <v>0</v>
      </c>
      <c r="K111" s="520">
        <v>0</v>
      </c>
      <c r="L111" s="140"/>
      <c r="M111" s="69"/>
      <c r="N111" s="69"/>
    </row>
    <row r="112" spans="1:14" ht="15.75" customHeight="1">
      <c r="A112" s="521"/>
      <c r="B112" s="523"/>
      <c r="C112" s="526" t="s">
        <v>153</v>
      </c>
      <c r="D112" s="516">
        <v>0</v>
      </c>
      <c r="E112" s="516">
        <v>0</v>
      </c>
      <c r="F112" s="524">
        <v>0</v>
      </c>
      <c r="G112" s="524">
        <v>0</v>
      </c>
      <c r="H112" s="516">
        <f>H110</f>
        <v>1405.22</v>
      </c>
      <c r="I112" s="516"/>
      <c r="J112" s="516">
        <f t="shared" ref="J112:K112" si="38">J110</f>
        <v>0</v>
      </c>
      <c r="K112" s="516">
        <f t="shared" si="38"/>
        <v>0</v>
      </c>
      <c r="L112" s="140"/>
      <c r="M112" s="69"/>
      <c r="N112" s="69"/>
    </row>
    <row r="113" spans="1:14" ht="35.25" customHeight="1">
      <c r="A113" s="525"/>
      <c r="B113" s="34"/>
      <c r="C113" s="531" t="s">
        <v>11</v>
      </c>
      <c r="D113" s="516">
        <v>0</v>
      </c>
      <c r="E113" s="516">
        <v>0</v>
      </c>
      <c r="F113" s="515">
        <v>84</v>
      </c>
      <c r="G113" s="515">
        <f>G135+G125</f>
        <v>1721.3700000000001</v>
      </c>
      <c r="H113" s="516">
        <f>H145+H135</f>
        <v>1405.22</v>
      </c>
      <c r="I113" s="516">
        <v>0</v>
      </c>
      <c r="J113" s="83">
        <v>0</v>
      </c>
      <c r="K113" s="83">
        <v>0</v>
      </c>
      <c r="L113" s="140"/>
      <c r="M113" s="69"/>
      <c r="N113" s="69">
        <f t="shared" si="2"/>
        <v>3210.59</v>
      </c>
    </row>
    <row r="114" spans="1:14" ht="89.25">
      <c r="A114" s="223" t="s">
        <v>129</v>
      </c>
      <c r="B114" s="119" t="s">
        <v>130</v>
      </c>
      <c r="C114" s="255" t="s">
        <v>19</v>
      </c>
      <c r="D114" s="291">
        <v>0</v>
      </c>
      <c r="E114" s="219">
        <v>0</v>
      </c>
      <c r="F114" s="220">
        <f>F118+F122</f>
        <v>10058.790000000001</v>
      </c>
      <c r="G114" s="220">
        <f>G118+G122</f>
        <v>3199.06</v>
      </c>
      <c r="H114" s="83">
        <v>0</v>
      </c>
      <c r="I114" s="219">
        <v>0</v>
      </c>
      <c r="J114" s="83">
        <v>0</v>
      </c>
      <c r="K114" s="83">
        <v>0</v>
      </c>
      <c r="L114" s="140"/>
      <c r="M114" s="69"/>
      <c r="N114" s="69">
        <f t="shared" si="2"/>
        <v>13257.85</v>
      </c>
    </row>
    <row r="115" spans="1:14">
      <c r="A115" s="402"/>
      <c r="B115" s="182"/>
      <c r="C115" s="399" t="s">
        <v>152</v>
      </c>
      <c r="D115" s="390">
        <f>D114</f>
        <v>0</v>
      </c>
      <c r="E115" s="390">
        <f t="shared" ref="E115:G115" si="39">E114</f>
        <v>0</v>
      </c>
      <c r="F115" s="390">
        <f t="shared" si="39"/>
        <v>10058.790000000001</v>
      </c>
      <c r="G115" s="390">
        <f t="shared" si="39"/>
        <v>3199.06</v>
      </c>
      <c r="H115" s="83">
        <v>0</v>
      </c>
      <c r="I115" s="390"/>
      <c r="J115" s="83">
        <v>0</v>
      </c>
      <c r="K115" s="393">
        <v>0</v>
      </c>
      <c r="L115" s="140"/>
      <c r="M115" s="69"/>
      <c r="N115" s="69"/>
    </row>
    <row r="116" spans="1:14">
      <c r="A116" s="402"/>
      <c r="B116" s="182"/>
      <c r="C116" s="399" t="s">
        <v>153</v>
      </c>
      <c r="D116" s="390">
        <v>0</v>
      </c>
      <c r="E116" s="390">
        <v>0</v>
      </c>
      <c r="F116" s="395">
        <v>0</v>
      </c>
      <c r="G116" s="395">
        <v>0</v>
      </c>
      <c r="H116" s="505">
        <f t="shared" ref="H116" si="40">H114</f>
        <v>0</v>
      </c>
      <c r="I116" s="390"/>
      <c r="J116" s="390">
        <f t="shared" ref="J116:K116" si="41">J114</f>
        <v>0</v>
      </c>
      <c r="K116" s="390">
        <f t="shared" si="41"/>
        <v>0</v>
      </c>
      <c r="L116" s="140"/>
      <c r="M116" s="69"/>
      <c r="N116" s="69"/>
    </row>
    <row r="117" spans="1:14" ht="15.75" customHeight="1">
      <c r="A117" s="217"/>
      <c r="B117" s="222"/>
      <c r="C117" s="400" t="s">
        <v>25</v>
      </c>
      <c r="D117" s="291">
        <v>0</v>
      </c>
      <c r="E117" s="219">
        <v>0</v>
      </c>
      <c r="F117" s="219">
        <v>0</v>
      </c>
      <c r="G117" s="221">
        <v>0</v>
      </c>
      <c r="H117" s="83">
        <v>0</v>
      </c>
      <c r="I117" s="219">
        <v>0</v>
      </c>
      <c r="J117" s="83">
        <v>0</v>
      </c>
      <c r="K117" s="233">
        <v>0</v>
      </c>
      <c r="L117" s="140"/>
      <c r="M117" s="69"/>
      <c r="N117" s="69">
        <f t="shared" si="2"/>
        <v>0</v>
      </c>
    </row>
    <row r="118" spans="1:14">
      <c r="A118" s="557"/>
      <c r="B118" s="558"/>
      <c r="C118" s="64" t="s">
        <v>20</v>
      </c>
      <c r="D118" s="548">
        <v>0</v>
      </c>
      <c r="E118" s="538">
        <v>0</v>
      </c>
      <c r="F118" s="538">
        <v>9974.7900000000009</v>
      </c>
      <c r="G118" s="537">
        <f>G120</f>
        <v>3167.07</v>
      </c>
      <c r="H118" s="550">
        <v>0</v>
      </c>
      <c r="I118" s="538">
        <v>0</v>
      </c>
      <c r="J118" s="550">
        <v>0</v>
      </c>
      <c r="K118" s="233"/>
      <c r="L118" s="140"/>
      <c r="M118" s="69"/>
      <c r="N118" s="69">
        <f t="shared" si="2"/>
        <v>13141.86</v>
      </c>
    </row>
    <row r="119" spans="1:14">
      <c r="A119" s="557"/>
      <c r="B119" s="558"/>
      <c r="C119" s="417" t="s">
        <v>21</v>
      </c>
      <c r="D119" s="548"/>
      <c r="E119" s="538"/>
      <c r="F119" s="538"/>
      <c r="G119" s="537"/>
      <c r="H119" s="551"/>
      <c r="I119" s="538"/>
      <c r="J119" s="551"/>
      <c r="K119" s="271">
        <v>0</v>
      </c>
      <c r="L119" s="140"/>
      <c r="M119" s="69"/>
      <c r="N119" s="69">
        <f t="shared" ref="N119:N210" si="42">E119+F119+G119+H119+J119+K119</f>
        <v>0</v>
      </c>
    </row>
    <row r="120" spans="1:14" ht="63" customHeight="1">
      <c r="A120" s="557"/>
      <c r="B120" s="558"/>
      <c r="C120" s="399" t="s">
        <v>160</v>
      </c>
      <c r="D120" s="548">
        <v>0</v>
      </c>
      <c r="E120" s="538">
        <v>0</v>
      </c>
      <c r="F120" s="538">
        <v>9974.7900000000009</v>
      </c>
      <c r="G120" s="537">
        <v>3167.07</v>
      </c>
      <c r="H120" s="550">
        <v>0</v>
      </c>
      <c r="I120" s="538">
        <v>0</v>
      </c>
      <c r="J120" s="550">
        <v>0</v>
      </c>
      <c r="K120" s="390">
        <f>K119</f>
        <v>0</v>
      </c>
      <c r="L120" s="140"/>
      <c r="M120" s="69"/>
      <c r="N120" s="69">
        <f t="shared" si="42"/>
        <v>13141.86</v>
      </c>
    </row>
    <row r="121" spans="1:14" ht="66" hidden="1" customHeight="1">
      <c r="A121" s="557"/>
      <c r="B121" s="560"/>
      <c r="C121" s="10"/>
      <c r="D121" s="538"/>
      <c r="E121" s="538"/>
      <c r="F121" s="538"/>
      <c r="G121" s="537"/>
      <c r="H121" s="551"/>
      <c r="I121" s="538"/>
      <c r="J121" s="551"/>
      <c r="K121" s="234">
        <v>0</v>
      </c>
      <c r="L121" s="140"/>
      <c r="M121" s="69"/>
      <c r="N121" s="69">
        <f t="shared" si="42"/>
        <v>0</v>
      </c>
    </row>
    <row r="122" spans="1:14" ht="15.75" customHeight="1">
      <c r="A122" s="217"/>
      <c r="B122" s="222"/>
      <c r="C122" s="235" t="s">
        <v>22</v>
      </c>
      <c r="D122" s="291">
        <v>0</v>
      </c>
      <c r="E122" s="219">
        <v>0</v>
      </c>
      <c r="F122" s="220">
        <f>F125</f>
        <v>84</v>
      </c>
      <c r="G122" s="220">
        <f>G125</f>
        <v>31.99</v>
      </c>
      <c r="H122" s="83">
        <v>0</v>
      </c>
      <c r="I122" s="219">
        <v>0</v>
      </c>
      <c r="J122" s="83">
        <v>0</v>
      </c>
      <c r="K122" s="234">
        <v>0</v>
      </c>
      <c r="L122" s="140"/>
      <c r="M122" s="69"/>
      <c r="N122" s="69">
        <f t="shared" si="42"/>
        <v>115.99</v>
      </c>
    </row>
    <row r="123" spans="1:14" ht="15.75" customHeight="1">
      <c r="A123" s="394"/>
      <c r="B123" s="396"/>
      <c r="C123" s="399" t="s">
        <v>152</v>
      </c>
      <c r="D123" s="390">
        <f>D122</f>
        <v>0</v>
      </c>
      <c r="E123" s="390">
        <f t="shared" ref="E123:G123" si="43">E122</f>
        <v>0</v>
      </c>
      <c r="F123" s="389">
        <f t="shared" si="43"/>
        <v>84</v>
      </c>
      <c r="G123" s="390">
        <f t="shared" si="43"/>
        <v>31.99</v>
      </c>
      <c r="H123" s="83">
        <v>0</v>
      </c>
      <c r="I123" s="390"/>
      <c r="J123" s="83">
        <v>0</v>
      </c>
      <c r="K123" s="393">
        <v>0</v>
      </c>
      <c r="L123" s="140"/>
      <c r="M123" s="69"/>
      <c r="N123" s="69"/>
    </row>
    <row r="124" spans="1:14" ht="15.75" customHeight="1">
      <c r="A124" s="394"/>
      <c r="B124" s="396"/>
      <c r="C124" s="399" t="s">
        <v>153</v>
      </c>
      <c r="D124" s="390">
        <v>0</v>
      </c>
      <c r="E124" s="390">
        <v>0</v>
      </c>
      <c r="F124" s="395">
        <v>0</v>
      </c>
      <c r="G124" s="395">
        <v>0</v>
      </c>
      <c r="H124" s="505">
        <f t="shared" ref="H124" si="44">H122</f>
        <v>0</v>
      </c>
      <c r="I124" s="390"/>
      <c r="J124" s="390">
        <f t="shared" ref="J124:K124" si="45">J122</f>
        <v>0</v>
      </c>
      <c r="K124" s="390">
        <f t="shared" si="45"/>
        <v>0</v>
      </c>
      <c r="L124" s="140"/>
      <c r="M124" s="69"/>
      <c r="N124" s="69"/>
    </row>
    <row r="125" spans="1:14" ht="54.75" customHeight="1">
      <c r="A125" s="218"/>
      <c r="B125" s="34"/>
      <c r="C125" s="317" t="s">
        <v>148</v>
      </c>
      <c r="D125" s="291">
        <v>0</v>
      </c>
      <c r="E125" s="219">
        <v>0</v>
      </c>
      <c r="F125" s="220">
        <v>84</v>
      </c>
      <c r="G125" s="220">
        <v>31.99</v>
      </c>
      <c r="H125" s="83">
        <v>0</v>
      </c>
      <c r="I125" s="219">
        <v>0</v>
      </c>
      <c r="J125" s="83">
        <v>0</v>
      </c>
      <c r="K125" s="83">
        <v>0</v>
      </c>
      <c r="L125" s="140"/>
      <c r="M125" s="69"/>
      <c r="N125" s="69">
        <f t="shared" si="42"/>
        <v>115.99</v>
      </c>
    </row>
    <row r="126" spans="1:14" ht="76.5">
      <c r="A126" s="223" t="s">
        <v>131</v>
      </c>
      <c r="B126" s="119" t="s">
        <v>132</v>
      </c>
      <c r="C126" s="255" t="s">
        <v>19</v>
      </c>
      <c r="D126" s="291">
        <v>0</v>
      </c>
      <c r="E126" s="219">
        <v>0</v>
      </c>
      <c r="F126" s="224">
        <v>0</v>
      </c>
      <c r="G126" s="225">
        <f>G129+G133</f>
        <v>168937.82</v>
      </c>
      <c r="H126" s="506">
        <f>H129+H133</f>
        <v>109676.29000000001</v>
      </c>
      <c r="I126" s="219">
        <v>0</v>
      </c>
      <c r="J126" s="83">
        <v>0</v>
      </c>
      <c r="K126" s="83">
        <v>0</v>
      </c>
      <c r="L126" s="140"/>
      <c r="M126" s="69"/>
      <c r="N126" s="69">
        <f t="shared" si="42"/>
        <v>278614.11</v>
      </c>
    </row>
    <row r="127" spans="1:14">
      <c r="A127" s="402"/>
      <c r="B127" s="182"/>
      <c r="C127" s="399" t="s">
        <v>152</v>
      </c>
      <c r="D127" s="390">
        <f>D126</f>
        <v>0</v>
      </c>
      <c r="E127" s="390">
        <f t="shared" ref="E127:K127" si="46">E126</f>
        <v>0</v>
      </c>
      <c r="F127" s="390">
        <f t="shared" si="46"/>
        <v>0</v>
      </c>
      <c r="G127" s="389">
        <f t="shared" si="46"/>
        <v>168937.82</v>
      </c>
      <c r="H127" s="507">
        <v>0</v>
      </c>
      <c r="I127" s="390">
        <f t="shared" si="46"/>
        <v>0</v>
      </c>
      <c r="J127" s="390">
        <f t="shared" si="46"/>
        <v>0</v>
      </c>
      <c r="K127" s="390">
        <f t="shared" si="46"/>
        <v>0</v>
      </c>
      <c r="L127" s="140"/>
      <c r="M127" s="69"/>
      <c r="N127" s="69"/>
    </row>
    <row r="128" spans="1:14" ht="15.75" customHeight="1">
      <c r="A128" s="217"/>
      <c r="B128" s="222"/>
      <c r="C128" s="399" t="s">
        <v>153</v>
      </c>
      <c r="D128" s="291">
        <v>0</v>
      </c>
      <c r="E128" s="219">
        <v>0</v>
      </c>
      <c r="F128" s="224">
        <v>0</v>
      </c>
      <c r="G128" s="226">
        <v>0</v>
      </c>
      <c r="H128" s="506">
        <f>H126</f>
        <v>109676.29000000001</v>
      </c>
      <c r="I128" s="219">
        <v>0</v>
      </c>
      <c r="J128" s="83">
        <v>0</v>
      </c>
      <c r="K128" s="233">
        <v>0</v>
      </c>
      <c r="L128" s="140"/>
      <c r="M128" s="69"/>
      <c r="N128" s="69">
        <f t="shared" si="42"/>
        <v>109676.29000000001</v>
      </c>
    </row>
    <row r="129" spans="1:16">
      <c r="A129" s="557"/>
      <c r="B129" s="558"/>
      <c r="C129" s="64" t="s">
        <v>20</v>
      </c>
      <c r="D129" s="548">
        <v>0</v>
      </c>
      <c r="E129" s="538">
        <v>0</v>
      </c>
      <c r="F129" s="538">
        <v>0</v>
      </c>
      <c r="G129" s="537">
        <f>G131</f>
        <v>167248.44</v>
      </c>
      <c r="H129" s="537">
        <v>108579.52</v>
      </c>
      <c r="I129" s="538">
        <v>0</v>
      </c>
      <c r="J129" s="550">
        <v>0</v>
      </c>
      <c r="K129" s="233"/>
      <c r="L129" s="140"/>
      <c r="M129" s="69"/>
      <c r="N129" s="69">
        <f t="shared" si="42"/>
        <v>275827.96000000002</v>
      </c>
    </row>
    <row r="130" spans="1:16">
      <c r="A130" s="557"/>
      <c r="B130" s="558"/>
      <c r="C130" s="417" t="s">
        <v>21</v>
      </c>
      <c r="D130" s="548"/>
      <c r="E130" s="538"/>
      <c r="F130" s="538"/>
      <c r="G130" s="537"/>
      <c r="H130" s="537"/>
      <c r="I130" s="538"/>
      <c r="J130" s="551"/>
      <c r="K130" s="271">
        <v>0</v>
      </c>
      <c r="L130" s="140"/>
      <c r="M130" s="69"/>
      <c r="N130" s="69">
        <f t="shared" si="42"/>
        <v>0</v>
      </c>
    </row>
    <row r="131" spans="1:16">
      <c r="A131" s="557"/>
      <c r="B131" s="558"/>
      <c r="C131" s="64" t="s">
        <v>29</v>
      </c>
      <c r="D131" s="548">
        <v>0</v>
      </c>
      <c r="E131" s="538">
        <v>0</v>
      </c>
      <c r="F131" s="538">
        <v>0</v>
      </c>
      <c r="G131" s="537">
        <v>167248.44</v>
      </c>
      <c r="H131" s="537">
        <f>H129</f>
        <v>108579.52</v>
      </c>
      <c r="I131" s="538">
        <v>0</v>
      </c>
      <c r="J131" s="550">
        <v>0</v>
      </c>
      <c r="K131" s="233"/>
      <c r="L131" s="140"/>
      <c r="M131" s="69"/>
      <c r="N131" s="69">
        <f t="shared" si="42"/>
        <v>275827.96000000002</v>
      </c>
    </row>
    <row r="132" spans="1:16" ht="53.25" customHeight="1">
      <c r="A132" s="557"/>
      <c r="B132" s="558"/>
      <c r="C132" s="80" t="s">
        <v>148</v>
      </c>
      <c r="D132" s="548"/>
      <c r="E132" s="538"/>
      <c r="F132" s="538"/>
      <c r="G132" s="537"/>
      <c r="H132" s="538"/>
      <c r="I132" s="538"/>
      <c r="J132" s="551"/>
      <c r="K132" s="234">
        <v>0</v>
      </c>
      <c r="L132" s="140"/>
      <c r="M132" s="69"/>
      <c r="N132" s="69">
        <f t="shared" si="42"/>
        <v>0</v>
      </c>
    </row>
    <row r="133" spans="1:16" ht="15.75" customHeight="1">
      <c r="A133" s="217"/>
      <c r="B133" s="222"/>
      <c r="C133" s="235" t="s">
        <v>22</v>
      </c>
      <c r="D133" s="291">
        <v>0</v>
      </c>
      <c r="E133" s="219">
        <v>0</v>
      </c>
      <c r="F133" s="224">
        <v>0</v>
      </c>
      <c r="G133" s="225">
        <f>G135</f>
        <v>1689.38</v>
      </c>
      <c r="H133" s="517">
        <f>H135</f>
        <v>1096.77</v>
      </c>
      <c r="I133" s="219">
        <v>0</v>
      </c>
      <c r="J133" s="83">
        <v>0</v>
      </c>
      <c r="K133" s="234">
        <v>0</v>
      </c>
      <c r="L133" s="140"/>
      <c r="M133" s="69"/>
      <c r="N133" s="69">
        <f t="shared" si="42"/>
        <v>2786.15</v>
      </c>
    </row>
    <row r="134" spans="1:16" ht="15.75" customHeight="1">
      <c r="A134" s="394"/>
      <c r="B134" s="396"/>
      <c r="C134" s="399" t="s">
        <v>152</v>
      </c>
      <c r="D134" s="390">
        <f>D133</f>
        <v>0</v>
      </c>
      <c r="E134" s="390">
        <f t="shared" ref="E134:K134" si="47">E133</f>
        <v>0</v>
      </c>
      <c r="F134" s="390">
        <f t="shared" si="47"/>
        <v>0</v>
      </c>
      <c r="G134" s="390">
        <f t="shared" si="47"/>
        <v>1689.38</v>
      </c>
      <c r="H134" s="390">
        <f t="shared" si="47"/>
        <v>1096.77</v>
      </c>
      <c r="I134" s="390">
        <f t="shared" si="47"/>
        <v>0</v>
      </c>
      <c r="J134" s="390">
        <f t="shared" si="47"/>
        <v>0</v>
      </c>
      <c r="K134" s="390">
        <f t="shared" si="47"/>
        <v>0</v>
      </c>
      <c r="L134" s="140"/>
      <c r="M134" s="69"/>
      <c r="N134" s="69"/>
    </row>
    <row r="135" spans="1:16" ht="45" customHeight="1">
      <c r="A135" s="218"/>
      <c r="B135" s="34"/>
      <c r="C135" s="317" t="s">
        <v>148</v>
      </c>
      <c r="D135" s="291">
        <v>0</v>
      </c>
      <c r="E135" s="219">
        <v>0</v>
      </c>
      <c r="F135" s="224">
        <v>0</v>
      </c>
      <c r="G135" s="225">
        <v>1689.38</v>
      </c>
      <c r="H135" s="219">
        <v>1096.77</v>
      </c>
      <c r="I135" s="219">
        <v>0</v>
      </c>
      <c r="J135" s="83">
        <v>0</v>
      </c>
      <c r="K135" s="83">
        <v>0</v>
      </c>
      <c r="L135" s="140"/>
      <c r="M135" s="69"/>
      <c r="N135" s="69">
        <f t="shared" si="42"/>
        <v>2786.15</v>
      </c>
    </row>
    <row r="136" spans="1:16" ht="82.5" customHeight="1">
      <c r="A136" s="286" t="s">
        <v>144</v>
      </c>
      <c r="B136" s="119" t="s">
        <v>145</v>
      </c>
      <c r="C136" s="255" t="s">
        <v>19</v>
      </c>
      <c r="D136" s="291">
        <v>0</v>
      </c>
      <c r="E136" s="283">
        <v>0</v>
      </c>
      <c r="F136" s="283">
        <v>0</v>
      </c>
      <c r="G136" s="283">
        <v>0</v>
      </c>
      <c r="H136" s="509">
        <f>H139+H143</f>
        <v>30845.200000000001</v>
      </c>
      <c r="I136" s="283">
        <v>0</v>
      </c>
      <c r="J136" s="83">
        <v>0</v>
      </c>
      <c r="K136" s="83">
        <v>0</v>
      </c>
      <c r="L136" s="140"/>
      <c r="M136" s="69"/>
      <c r="N136" s="69"/>
    </row>
    <row r="137" spans="1:16" ht="16.5" customHeight="1">
      <c r="A137" s="402"/>
      <c r="B137" s="182"/>
      <c r="C137" s="399" t="s">
        <v>152</v>
      </c>
      <c r="D137" s="390">
        <f>D136</f>
        <v>0</v>
      </c>
      <c r="E137" s="390">
        <f t="shared" ref="E137:K137" si="48">E136</f>
        <v>0</v>
      </c>
      <c r="F137" s="390">
        <f t="shared" si="48"/>
        <v>0</v>
      </c>
      <c r="G137" s="390">
        <f t="shared" si="48"/>
        <v>0</v>
      </c>
      <c r="H137" s="390">
        <v>0</v>
      </c>
      <c r="I137" s="390">
        <f t="shared" si="48"/>
        <v>0</v>
      </c>
      <c r="J137" s="390">
        <f t="shared" si="48"/>
        <v>0</v>
      </c>
      <c r="K137" s="390">
        <f t="shared" si="48"/>
        <v>0</v>
      </c>
      <c r="L137" s="140"/>
      <c r="M137" s="69"/>
      <c r="N137" s="69"/>
    </row>
    <row r="138" spans="1:16" ht="15.75" customHeight="1">
      <c r="A138" s="284"/>
      <c r="B138" s="285"/>
      <c r="C138" s="399" t="s">
        <v>153</v>
      </c>
      <c r="D138" s="291">
        <v>0</v>
      </c>
      <c r="E138" s="283">
        <v>0</v>
      </c>
      <c r="F138" s="283">
        <v>0</v>
      </c>
      <c r="G138" s="283">
        <v>0</v>
      </c>
      <c r="H138" s="283">
        <f>H139</f>
        <v>30536.75</v>
      </c>
      <c r="I138" s="283">
        <v>0</v>
      </c>
      <c r="J138" s="83">
        <v>0</v>
      </c>
      <c r="K138" s="289">
        <v>0</v>
      </c>
      <c r="L138" s="140"/>
      <c r="M138" s="69"/>
      <c r="N138" s="69"/>
    </row>
    <row r="139" spans="1:16" ht="15.75" customHeight="1">
      <c r="A139" s="557"/>
      <c r="B139" s="558"/>
      <c r="C139" s="64" t="s">
        <v>20</v>
      </c>
      <c r="D139" s="548">
        <v>0</v>
      </c>
      <c r="E139" s="548">
        <v>0</v>
      </c>
      <c r="F139" s="538">
        <v>0</v>
      </c>
      <c r="G139" s="538">
        <v>0</v>
      </c>
      <c r="H139" s="538">
        <f>H141</f>
        <v>30536.75</v>
      </c>
      <c r="I139" s="538">
        <v>0</v>
      </c>
      <c r="J139" s="550">
        <v>0</v>
      </c>
      <c r="K139" s="289"/>
      <c r="L139" s="140"/>
      <c r="M139" s="69"/>
      <c r="N139" s="69"/>
    </row>
    <row r="140" spans="1:16" ht="15.75" customHeight="1">
      <c r="A140" s="557"/>
      <c r="B140" s="558"/>
      <c r="C140" s="417" t="s">
        <v>21</v>
      </c>
      <c r="D140" s="548"/>
      <c r="E140" s="548"/>
      <c r="F140" s="538"/>
      <c r="G140" s="538"/>
      <c r="H140" s="538"/>
      <c r="I140" s="538"/>
      <c r="J140" s="551"/>
      <c r="K140" s="271">
        <v>0</v>
      </c>
      <c r="L140" s="140"/>
      <c r="M140" s="69"/>
      <c r="N140" s="69"/>
    </row>
    <row r="141" spans="1:16" ht="15.75" customHeight="1">
      <c r="A141" s="557"/>
      <c r="B141" s="558"/>
      <c r="C141" s="64" t="s">
        <v>29</v>
      </c>
      <c r="D141" s="548">
        <v>0</v>
      </c>
      <c r="E141" s="538">
        <v>0</v>
      </c>
      <c r="F141" s="538">
        <v>0</v>
      </c>
      <c r="G141" s="538">
        <v>0</v>
      </c>
      <c r="H141" s="538">
        <f>30536.75</f>
        <v>30536.75</v>
      </c>
      <c r="I141" s="538">
        <v>0</v>
      </c>
      <c r="J141" s="550">
        <v>0</v>
      </c>
      <c r="K141" s="289"/>
      <c r="L141" s="140"/>
      <c r="M141" s="69"/>
      <c r="N141" s="69"/>
    </row>
    <row r="142" spans="1:16" ht="48" customHeight="1">
      <c r="A142" s="557"/>
      <c r="B142" s="558"/>
      <c r="C142" s="80" t="s">
        <v>148</v>
      </c>
      <c r="D142" s="548"/>
      <c r="E142" s="538"/>
      <c r="F142" s="538"/>
      <c r="G142" s="538"/>
      <c r="H142" s="538"/>
      <c r="I142" s="538"/>
      <c r="J142" s="551"/>
      <c r="K142" s="290">
        <v>0</v>
      </c>
      <c r="L142" s="140"/>
      <c r="M142" s="69"/>
      <c r="N142" s="69"/>
      <c r="P142" t="s">
        <v>178</v>
      </c>
    </row>
    <row r="143" spans="1:16" ht="15.75" customHeight="1">
      <c r="A143" s="284"/>
      <c r="B143" s="285"/>
      <c r="C143" s="401" t="s">
        <v>22</v>
      </c>
      <c r="D143" s="291">
        <v>0</v>
      </c>
      <c r="E143" s="283">
        <v>0</v>
      </c>
      <c r="F143" s="283">
        <v>0</v>
      </c>
      <c r="G143" s="283">
        <v>0</v>
      </c>
      <c r="H143" s="283">
        <f>H145</f>
        <v>308.45</v>
      </c>
      <c r="I143" s="283">
        <v>0</v>
      </c>
      <c r="J143" s="83">
        <v>0</v>
      </c>
      <c r="K143" s="290">
        <v>0</v>
      </c>
      <c r="L143" s="140"/>
      <c r="M143" s="69"/>
      <c r="N143" s="69"/>
    </row>
    <row r="144" spans="1:16" ht="15.75" customHeight="1">
      <c r="A144" s="394"/>
      <c r="B144" s="396"/>
      <c r="C144" s="399" t="s">
        <v>153</v>
      </c>
      <c r="D144" s="390">
        <v>0</v>
      </c>
      <c r="E144" s="390">
        <v>0</v>
      </c>
      <c r="F144" s="390">
        <v>0</v>
      </c>
      <c r="G144" s="390">
        <v>0</v>
      </c>
      <c r="H144" s="390">
        <v>308.45</v>
      </c>
      <c r="I144" s="390">
        <v>0</v>
      </c>
      <c r="J144" s="83">
        <v>0</v>
      </c>
      <c r="K144" s="392">
        <v>0</v>
      </c>
      <c r="L144" s="140"/>
      <c r="M144" s="69"/>
      <c r="N144" s="69"/>
    </row>
    <row r="145" spans="1:15" ht="62.25" customHeight="1">
      <c r="A145" s="288"/>
      <c r="B145" s="34"/>
      <c r="C145" s="317" t="s">
        <v>148</v>
      </c>
      <c r="D145" s="291">
        <v>0</v>
      </c>
      <c r="E145" s="283">
        <v>0</v>
      </c>
      <c r="F145" s="283">
        <v>0</v>
      </c>
      <c r="G145" s="283">
        <v>0</v>
      </c>
      <c r="H145" s="283">
        <v>308.45</v>
      </c>
      <c r="I145" s="283">
        <v>0</v>
      </c>
      <c r="J145" s="83">
        <v>0</v>
      </c>
      <c r="K145" s="83">
        <v>0</v>
      </c>
      <c r="L145" s="140"/>
      <c r="M145" s="69"/>
      <c r="N145" s="69"/>
      <c r="O145" t="s">
        <v>179</v>
      </c>
    </row>
    <row r="146" spans="1:15" ht="135.75" customHeight="1">
      <c r="A146" s="227" t="s">
        <v>125</v>
      </c>
      <c r="B146" s="119" t="s">
        <v>126</v>
      </c>
      <c r="C146" s="255" t="s">
        <v>19</v>
      </c>
      <c r="D146" s="291">
        <v>0</v>
      </c>
      <c r="E146" s="4">
        <v>0</v>
      </c>
      <c r="F146" s="224">
        <v>0</v>
      </c>
      <c r="G146" s="200">
        <f>G150+G154</f>
        <v>32170.62</v>
      </c>
      <c r="H146" s="244">
        <f t="shared" ref="H146:K146" si="49">H150+H154</f>
        <v>32773.26</v>
      </c>
      <c r="I146" s="244">
        <f t="shared" si="49"/>
        <v>0</v>
      </c>
      <c r="J146" s="395">
        <f t="shared" si="49"/>
        <v>0</v>
      </c>
      <c r="K146" s="395">
        <f t="shared" si="49"/>
        <v>0</v>
      </c>
      <c r="L146" s="141"/>
      <c r="M146" s="69"/>
      <c r="N146" s="69">
        <f t="shared" si="42"/>
        <v>64943.880000000005</v>
      </c>
    </row>
    <row r="147" spans="1:15" ht="16.5" customHeight="1">
      <c r="A147" s="418"/>
      <c r="B147" s="182"/>
      <c r="C147" s="399" t="s">
        <v>152</v>
      </c>
      <c r="D147" s="390">
        <f>D146</f>
        <v>0</v>
      </c>
      <c r="E147" s="390">
        <f t="shared" ref="E147:G147" si="50">E146</f>
        <v>0</v>
      </c>
      <c r="F147" s="390">
        <f t="shared" si="50"/>
        <v>0</v>
      </c>
      <c r="G147" s="390">
        <f t="shared" si="50"/>
        <v>32170.62</v>
      </c>
      <c r="H147" s="390">
        <v>0</v>
      </c>
      <c r="I147" s="390">
        <f t="shared" ref="I147" si="51">I146</f>
        <v>0</v>
      </c>
      <c r="J147" s="390">
        <f t="shared" ref="J147" si="52">J146</f>
        <v>0</v>
      </c>
      <c r="K147" s="390">
        <f t="shared" ref="K147" si="53">K146</f>
        <v>0</v>
      </c>
      <c r="L147" s="141"/>
      <c r="M147" s="69"/>
      <c r="N147" s="69"/>
    </row>
    <row r="148" spans="1:15" ht="15" customHeight="1">
      <c r="A148" s="418"/>
      <c r="B148" s="182"/>
      <c r="C148" s="399" t="s">
        <v>153</v>
      </c>
      <c r="D148" s="390">
        <v>0</v>
      </c>
      <c r="E148" s="390">
        <v>0</v>
      </c>
      <c r="F148" s="390">
        <v>0</v>
      </c>
      <c r="G148" s="395">
        <v>0</v>
      </c>
      <c r="H148" s="389">
        <f>H146</f>
        <v>32773.26</v>
      </c>
      <c r="I148" s="389"/>
      <c r="J148" s="395">
        <f t="shared" ref="J148:K148" si="54">J146</f>
        <v>0</v>
      </c>
      <c r="K148" s="395">
        <f t="shared" si="54"/>
        <v>0</v>
      </c>
      <c r="L148" s="141"/>
      <c r="M148" s="69"/>
      <c r="N148" s="69"/>
    </row>
    <row r="149" spans="1:15" ht="21.6" customHeight="1">
      <c r="A149" s="228"/>
      <c r="B149" s="176"/>
      <c r="C149" s="235" t="s">
        <v>25</v>
      </c>
      <c r="D149" s="291">
        <v>0</v>
      </c>
      <c r="E149" s="4">
        <v>0</v>
      </c>
      <c r="F149" s="224">
        <v>0</v>
      </c>
      <c r="G149" s="156">
        <v>0</v>
      </c>
      <c r="H149" s="4">
        <v>0</v>
      </c>
      <c r="I149" s="4">
        <v>0</v>
      </c>
      <c r="J149" s="83">
        <v>0</v>
      </c>
      <c r="K149" s="83">
        <v>0</v>
      </c>
      <c r="L149" s="141"/>
      <c r="M149" s="69"/>
      <c r="N149" s="69">
        <f t="shared" si="42"/>
        <v>0</v>
      </c>
    </row>
    <row r="150" spans="1:15" ht="12.6" customHeight="1">
      <c r="A150" s="601"/>
      <c r="B150" s="644"/>
      <c r="C150" s="235" t="s">
        <v>20</v>
      </c>
      <c r="D150" s="538">
        <v>0</v>
      </c>
      <c r="E150" s="538">
        <v>0</v>
      </c>
      <c r="F150" s="538">
        <v>0</v>
      </c>
      <c r="G150" s="537">
        <f>G152</f>
        <v>31848.92</v>
      </c>
      <c r="H150" s="537">
        <f>H152</f>
        <v>27672.04</v>
      </c>
      <c r="I150" s="538">
        <v>0</v>
      </c>
      <c r="J150" s="554">
        <v>0</v>
      </c>
      <c r="K150" s="83">
        <v>0</v>
      </c>
      <c r="L150" s="141"/>
      <c r="M150" s="69"/>
      <c r="N150" s="69">
        <f t="shared" si="42"/>
        <v>59520.959999999999</v>
      </c>
    </row>
    <row r="151" spans="1:15" ht="25.5" hidden="1" customHeight="1" thickBot="1">
      <c r="A151" s="601"/>
      <c r="B151" s="644"/>
      <c r="C151" s="400" t="s">
        <v>21</v>
      </c>
      <c r="D151" s="538"/>
      <c r="E151" s="538"/>
      <c r="F151" s="538"/>
      <c r="G151" s="537"/>
      <c r="H151" s="537"/>
      <c r="I151" s="538"/>
      <c r="J151" s="555"/>
      <c r="K151" s="233"/>
      <c r="L151" s="141"/>
      <c r="M151" s="69"/>
      <c r="N151" s="69">
        <f t="shared" si="42"/>
        <v>0</v>
      </c>
    </row>
    <row r="152" spans="1:15" ht="13.5" customHeight="1">
      <c r="A152" s="601"/>
      <c r="B152" s="643"/>
      <c r="C152" s="64" t="s">
        <v>29</v>
      </c>
      <c r="D152" s="548">
        <v>0</v>
      </c>
      <c r="E152" s="538">
        <v>0</v>
      </c>
      <c r="F152" s="538">
        <v>0</v>
      </c>
      <c r="G152" s="537">
        <v>31848.92</v>
      </c>
      <c r="H152" s="537">
        <f>H164</f>
        <v>27672.04</v>
      </c>
      <c r="I152" s="538">
        <v>0</v>
      </c>
      <c r="J152" s="550">
        <v>0</v>
      </c>
      <c r="K152" s="233"/>
      <c r="L152" s="141"/>
      <c r="M152" s="69"/>
      <c r="N152" s="69">
        <f t="shared" si="42"/>
        <v>59520.959999999999</v>
      </c>
    </row>
    <row r="153" spans="1:15" ht="46.5" customHeight="1">
      <c r="A153" s="601"/>
      <c r="B153" s="643"/>
      <c r="C153" s="80" t="s">
        <v>148</v>
      </c>
      <c r="D153" s="548"/>
      <c r="E153" s="538"/>
      <c r="F153" s="538"/>
      <c r="G153" s="537"/>
      <c r="H153" s="537"/>
      <c r="I153" s="538"/>
      <c r="J153" s="551"/>
      <c r="K153" s="234">
        <v>0</v>
      </c>
      <c r="L153" s="141"/>
      <c r="M153" s="69"/>
      <c r="N153" s="69">
        <f t="shared" si="42"/>
        <v>0</v>
      </c>
    </row>
    <row r="154" spans="1:15" ht="21.95" customHeight="1">
      <c r="A154" s="228"/>
      <c r="B154" s="176"/>
      <c r="C154" s="401" t="s">
        <v>22</v>
      </c>
      <c r="D154" s="291">
        <v>0</v>
      </c>
      <c r="E154" s="4">
        <v>0</v>
      </c>
      <c r="F154" s="224">
        <v>0</v>
      </c>
      <c r="G154" s="200">
        <f>G157</f>
        <v>321.7</v>
      </c>
      <c r="H154" s="244">
        <f>H157</f>
        <v>5101.2199999999993</v>
      </c>
      <c r="I154" s="4">
        <v>0</v>
      </c>
      <c r="J154" s="83">
        <v>0</v>
      </c>
      <c r="K154" s="234">
        <v>0</v>
      </c>
      <c r="L154" s="141"/>
      <c r="M154" s="69"/>
      <c r="N154" s="69">
        <f t="shared" si="42"/>
        <v>5422.9199999999992</v>
      </c>
    </row>
    <row r="155" spans="1:15" ht="16.5" customHeight="1">
      <c r="A155" s="406"/>
      <c r="B155" s="407"/>
      <c r="C155" s="399" t="s">
        <v>152</v>
      </c>
      <c r="D155" s="390">
        <f>D154</f>
        <v>0</v>
      </c>
      <c r="E155" s="390">
        <f t="shared" ref="E155:G155" si="55">E154</f>
        <v>0</v>
      </c>
      <c r="F155" s="390">
        <f t="shared" si="55"/>
        <v>0</v>
      </c>
      <c r="G155" s="389">
        <f t="shared" si="55"/>
        <v>321.7</v>
      </c>
      <c r="H155" s="390">
        <v>0</v>
      </c>
      <c r="I155" s="390">
        <v>0</v>
      </c>
      <c r="J155" s="83">
        <v>0</v>
      </c>
      <c r="K155" s="83">
        <v>0</v>
      </c>
      <c r="L155" s="141"/>
      <c r="M155" s="69"/>
      <c r="N155" s="69"/>
    </row>
    <row r="156" spans="1:15" ht="17.25" customHeight="1">
      <c r="A156" s="406"/>
      <c r="B156" s="407"/>
      <c r="C156" s="399" t="s">
        <v>153</v>
      </c>
      <c r="D156" s="390">
        <v>0</v>
      </c>
      <c r="E156" s="390">
        <v>0</v>
      </c>
      <c r="F156" s="390">
        <v>0</v>
      </c>
      <c r="G156" s="395">
        <v>0</v>
      </c>
      <c r="H156" s="389">
        <f>H154</f>
        <v>5101.2199999999993</v>
      </c>
      <c r="I156" s="390"/>
      <c r="J156" s="83"/>
      <c r="K156" s="393"/>
      <c r="L156" s="141"/>
      <c r="M156" s="69"/>
      <c r="N156" s="69"/>
    </row>
    <row r="157" spans="1:15" ht="51" customHeight="1">
      <c r="A157" s="229"/>
      <c r="B157" s="230"/>
      <c r="C157" s="317" t="s">
        <v>148</v>
      </c>
      <c r="D157" s="291">
        <v>0</v>
      </c>
      <c r="E157" s="4">
        <v>0</v>
      </c>
      <c r="F157" s="224">
        <v>0</v>
      </c>
      <c r="G157" s="200">
        <f>G169</f>
        <v>321.7</v>
      </c>
      <c r="H157" s="244">
        <f>H169+H179</f>
        <v>5101.2199999999993</v>
      </c>
      <c r="I157" s="4">
        <v>0</v>
      </c>
      <c r="J157" s="83">
        <v>0</v>
      </c>
      <c r="K157" s="83">
        <v>0</v>
      </c>
      <c r="L157" s="141"/>
      <c r="M157" s="69"/>
      <c r="N157" s="69">
        <f t="shared" si="42"/>
        <v>5422.9199999999992</v>
      </c>
    </row>
    <row r="158" spans="1:15" ht="135" customHeight="1">
      <c r="A158" s="227" t="s">
        <v>127</v>
      </c>
      <c r="B158" s="119" t="s">
        <v>135</v>
      </c>
      <c r="C158" s="255" t="s">
        <v>19</v>
      </c>
      <c r="D158" s="291">
        <v>0</v>
      </c>
      <c r="E158" s="232">
        <v>0</v>
      </c>
      <c r="F158" s="232">
        <v>0</v>
      </c>
      <c r="G158" s="244">
        <f>G162+G166</f>
        <v>32170.62</v>
      </c>
      <c r="H158" s="389">
        <f>H162+H166</f>
        <v>27951.56</v>
      </c>
      <c r="I158" s="232">
        <v>0</v>
      </c>
      <c r="J158" s="83">
        <v>0</v>
      </c>
      <c r="K158" s="83">
        <v>0</v>
      </c>
      <c r="L158" s="141"/>
      <c r="M158" s="69"/>
      <c r="N158" s="69">
        <f t="shared" si="42"/>
        <v>60122.18</v>
      </c>
    </row>
    <row r="159" spans="1:15" ht="18.75" customHeight="1">
      <c r="A159" s="418"/>
      <c r="B159" s="182"/>
      <c r="C159" s="399" t="s">
        <v>152</v>
      </c>
      <c r="D159" s="390">
        <f>D158</f>
        <v>0</v>
      </c>
      <c r="E159" s="390">
        <f t="shared" ref="E159:G159" si="56">E158</f>
        <v>0</v>
      </c>
      <c r="F159" s="390">
        <f t="shared" si="56"/>
        <v>0</v>
      </c>
      <c r="G159" s="390">
        <f t="shared" si="56"/>
        <v>32170.62</v>
      </c>
      <c r="H159" s="395">
        <v>0</v>
      </c>
      <c r="I159" s="390"/>
      <c r="J159" s="83">
        <v>0</v>
      </c>
      <c r="K159" s="83">
        <v>0</v>
      </c>
      <c r="L159" s="141"/>
      <c r="M159" s="69"/>
      <c r="N159" s="69"/>
    </row>
    <row r="160" spans="1:15" ht="21.75" customHeight="1">
      <c r="A160" s="418"/>
      <c r="B160" s="182"/>
      <c r="C160" s="399" t="s">
        <v>153</v>
      </c>
      <c r="D160" s="390">
        <v>0</v>
      </c>
      <c r="E160" s="390">
        <v>0</v>
      </c>
      <c r="F160" s="390">
        <v>0</v>
      </c>
      <c r="G160" s="395">
        <v>0</v>
      </c>
      <c r="H160" s="389">
        <f>H158</f>
        <v>27951.56</v>
      </c>
      <c r="I160" s="390"/>
      <c r="J160" s="498">
        <f t="shared" ref="J160:K160" si="57">J158</f>
        <v>0</v>
      </c>
      <c r="K160" s="498">
        <f t="shared" si="57"/>
        <v>0</v>
      </c>
      <c r="L160" s="141"/>
      <c r="M160" s="69"/>
      <c r="N160" s="69"/>
    </row>
    <row r="161" spans="1:14" ht="32.450000000000003" customHeight="1">
      <c r="A161" s="237"/>
      <c r="B161" s="248"/>
      <c r="C161" s="301" t="s">
        <v>25</v>
      </c>
      <c r="D161" s="291">
        <v>0</v>
      </c>
      <c r="E161" s="232">
        <v>0</v>
      </c>
      <c r="F161" s="232">
        <v>0</v>
      </c>
      <c r="G161" s="246">
        <v>0</v>
      </c>
      <c r="H161" s="246">
        <v>0</v>
      </c>
      <c r="I161" s="232">
        <v>0</v>
      </c>
      <c r="J161" s="83">
        <v>0</v>
      </c>
      <c r="K161" s="83">
        <v>0</v>
      </c>
      <c r="L161" s="141"/>
      <c r="M161" s="69"/>
      <c r="N161" s="69">
        <f t="shared" si="42"/>
        <v>0</v>
      </c>
    </row>
    <row r="162" spans="1:14" ht="21" customHeight="1">
      <c r="A162" s="557"/>
      <c r="B162" s="558"/>
      <c r="C162" s="64" t="s">
        <v>20</v>
      </c>
      <c r="D162" s="548">
        <v>0</v>
      </c>
      <c r="E162" s="548">
        <v>0</v>
      </c>
      <c r="F162" s="538">
        <v>0</v>
      </c>
      <c r="G162" s="537">
        <f>G164</f>
        <v>31848.92</v>
      </c>
      <c r="H162" s="537">
        <f>H164</f>
        <v>27672.04</v>
      </c>
      <c r="I162" s="538">
        <v>0</v>
      </c>
      <c r="J162" s="550">
        <v>0</v>
      </c>
      <c r="K162" s="554">
        <v>0</v>
      </c>
      <c r="L162" s="141"/>
      <c r="M162" s="69"/>
      <c r="N162" s="69">
        <f t="shared" si="42"/>
        <v>59520.959999999999</v>
      </c>
    </row>
    <row r="163" spans="1:14" ht="20.25" customHeight="1">
      <c r="A163" s="557"/>
      <c r="B163" s="558"/>
      <c r="C163" s="417" t="s">
        <v>21</v>
      </c>
      <c r="D163" s="548"/>
      <c r="E163" s="548"/>
      <c r="F163" s="538"/>
      <c r="G163" s="537"/>
      <c r="H163" s="537"/>
      <c r="I163" s="538"/>
      <c r="J163" s="551"/>
      <c r="K163" s="555"/>
      <c r="L163" s="141"/>
      <c r="M163" s="69"/>
      <c r="N163" s="69">
        <f t="shared" si="42"/>
        <v>0</v>
      </c>
    </row>
    <row r="164" spans="1:14" ht="16.5" customHeight="1">
      <c r="A164" s="557"/>
      <c r="B164" s="558"/>
      <c r="C164" s="64" t="s">
        <v>29</v>
      </c>
      <c r="D164" s="548">
        <v>0</v>
      </c>
      <c r="E164" s="538">
        <v>0</v>
      </c>
      <c r="F164" s="538">
        <v>0</v>
      </c>
      <c r="G164" s="537">
        <v>31848.92</v>
      </c>
      <c r="H164" s="537">
        <v>27672.04</v>
      </c>
      <c r="I164" s="538">
        <v>0</v>
      </c>
      <c r="J164" s="550">
        <v>0</v>
      </c>
      <c r="K164" s="554">
        <v>0</v>
      </c>
      <c r="L164" s="141"/>
      <c r="M164" s="69"/>
      <c r="N164" s="69">
        <f t="shared" si="42"/>
        <v>59520.959999999999</v>
      </c>
    </row>
    <row r="165" spans="1:14" ht="51" customHeight="1">
      <c r="A165" s="557"/>
      <c r="B165" s="558"/>
      <c r="C165" s="80" t="s">
        <v>148</v>
      </c>
      <c r="D165" s="548"/>
      <c r="E165" s="538"/>
      <c r="F165" s="538"/>
      <c r="G165" s="537"/>
      <c r="H165" s="537"/>
      <c r="I165" s="538"/>
      <c r="J165" s="551"/>
      <c r="K165" s="555"/>
      <c r="L165" s="141"/>
      <c r="M165" s="69"/>
      <c r="N165" s="69">
        <f t="shared" si="42"/>
        <v>0</v>
      </c>
    </row>
    <row r="166" spans="1:14" ht="32.450000000000003" customHeight="1">
      <c r="A166" s="237"/>
      <c r="B166" s="248"/>
      <c r="C166" s="401" t="s">
        <v>22</v>
      </c>
      <c r="D166" s="291">
        <v>0</v>
      </c>
      <c r="E166" s="232">
        <v>0</v>
      </c>
      <c r="F166" s="232">
        <v>0</v>
      </c>
      <c r="G166" s="244">
        <f>G169</f>
        <v>321.7</v>
      </c>
      <c r="H166" s="244">
        <f>H169</f>
        <v>279.52</v>
      </c>
      <c r="I166" s="232">
        <v>0</v>
      </c>
      <c r="J166" s="83">
        <v>0</v>
      </c>
      <c r="K166" s="83">
        <v>0</v>
      </c>
      <c r="L166" s="141"/>
      <c r="M166" s="69"/>
      <c r="N166" s="69">
        <f t="shared" si="42"/>
        <v>601.22</v>
      </c>
    </row>
    <row r="167" spans="1:14" ht="18.75" customHeight="1">
      <c r="A167" s="394"/>
      <c r="B167" s="396"/>
      <c r="C167" s="399" t="s">
        <v>152</v>
      </c>
      <c r="D167" s="390">
        <f>D166</f>
        <v>0</v>
      </c>
      <c r="E167" s="390">
        <f t="shared" ref="E167:G167" si="58">E166</f>
        <v>0</v>
      </c>
      <c r="F167" s="390">
        <f t="shared" si="58"/>
        <v>0</v>
      </c>
      <c r="G167" s="479">
        <f t="shared" si="58"/>
        <v>321.7</v>
      </c>
      <c r="H167" s="395">
        <v>0</v>
      </c>
      <c r="I167" s="390"/>
      <c r="J167" s="83">
        <v>0</v>
      </c>
      <c r="K167" s="83">
        <v>0</v>
      </c>
      <c r="L167" s="141"/>
      <c r="M167" s="69"/>
      <c r="N167" s="69"/>
    </row>
    <row r="168" spans="1:14" ht="18" customHeight="1">
      <c r="A168" s="394"/>
      <c r="B168" s="396"/>
      <c r="C168" s="399" t="s">
        <v>153</v>
      </c>
      <c r="D168" s="390">
        <v>0</v>
      </c>
      <c r="E168" s="390">
        <v>0</v>
      </c>
      <c r="F168" s="390">
        <v>0</v>
      </c>
      <c r="G168" s="395">
        <v>0</v>
      </c>
      <c r="H168" s="389">
        <f>H166</f>
        <v>279.52</v>
      </c>
      <c r="I168" s="390"/>
      <c r="J168" s="395">
        <f t="shared" ref="J168:K168" si="59">J166</f>
        <v>0</v>
      </c>
      <c r="K168" s="395">
        <f t="shared" si="59"/>
        <v>0</v>
      </c>
      <c r="L168" s="141"/>
      <c r="M168" s="69"/>
      <c r="N168" s="69"/>
    </row>
    <row r="169" spans="1:14" ht="66.75" customHeight="1">
      <c r="A169" s="238"/>
      <c r="B169" s="34"/>
      <c r="C169" s="317" t="s">
        <v>148</v>
      </c>
      <c r="D169" s="291">
        <v>0</v>
      </c>
      <c r="E169" s="232">
        <v>0</v>
      </c>
      <c r="F169" s="232">
        <v>0</v>
      </c>
      <c r="G169" s="244">
        <v>321.7</v>
      </c>
      <c r="H169" s="244">
        <v>279.52</v>
      </c>
      <c r="I169" s="232">
        <v>0</v>
      </c>
      <c r="J169" s="83">
        <v>0</v>
      </c>
      <c r="K169" s="83">
        <v>0</v>
      </c>
      <c r="L169" s="141"/>
      <c r="M169" s="69"/>
      <c r="N169" s="69">
        <f t="shared" si="42"/>
        <v>601.22</v>
      </c>
    </row>
    <row r="170" spans="1:14" ht="91.5" customHeight="1">
      <c r="A170" s="227" t="s">
        <v>136</v>
      </c>
      <c r="B170" s="119" t="s">
        <v>137</v>
      </c>
      <c r="C170" s="255" t="s">
        <v>19</v>
      </c>
      <c r="D170" s="291">
        <v>0</v>
      </c>
      <c r="E170" s="210">
        <v>0</v>
      </c>
      <c r="F170" s="224">
        <v>0</v>
      </c>
      <c r="G170" s="232">
        <v>0</v>
      </c>
      <c r="H170" s="244">
        <f>H172</f>
        <v>4821.7</v>
      </c>
      <c r="I170" s="210">
        <v>0</v>
      </c>
      <c r="J170" s="83">
        <v>0</v>
      </c>
      <c r="K170" s="83">
        <v>0</v>
      </c>
      <c r="L170" s="141"/>
      <c r="M170" s="69"/>
      <c r="N170" s="69">
        <f t="shared" si="42"/>
        <v>4821.7</v>
      </c>
    </row>
    <row r="171" spans="1:14" ht="16.5" customHeight="1">
      <c r="A171" s="418"/>
      <c r="B171" s="182"/>
      <c r="C171" s="399" t="s">
        <v>152</v>
      </c>
      <c r="D171" s="390">
        <f>D170</f>
        <v>0</v>
      </c>
      <c r="E171" s="390">
        <f t="shared" ref="E171:G171" si="60">E170</f>
        <v>0</v>
      </c>
      <c r="F171" s="390">
        <f t="shared" si="60"/>
        <v>0</v>
      </c>
      <c r="G171" s="390">
        <f t="shared" si="60"/>
        <v>0</v>
      </c>
      <c r="H171" s="395">
        <v>0</v>
      </c>
      <c r="I171" s="390"/>
      <c r="J171" s="83">
        <v>0</v>
      </c>
      <c r="K171" s="392">
        <v>0</v>
      </c>
      <c r="L171" s="141"/>
      <c r="M171" s="69"/>
      <c r="N171" s="69"/>
    </row>
    <row r="172" spans="1:14" ht="16.5" customHeight="1">
      <c r="A172" s="212"/>
      <c r="B172" s="213"/>
      <c r="C172" s="399" t="s">
        <v>153</v>
      </c>
      <c r="D172" s="291">
        <v>0</v>
      </c>
      <c r="E172" s="210">
        <v>0</v>
      </c>
      <c r="F172" s="224">
        <v>0</v>
      </c>
      <c r="G172" s="232">
        <v>0</v>
      </c>
      <c r="H172" s="389">
        <f>H177</f>
        <v>4821.7</v>
      </c>
      <c r="I172" s="210">
        <v>0</v>
      </c>
      <c r="J172" s="83">
        <v>0</v>
      </c>
      <c r="K172" s="233">
        <v>0</v>
      </c>
      <c r="L172" s="141"/>
      <c r="M172" s="69"/>
      <c r="N172" s="69">
        <f t="shared" si="42"/>
        <v>4821.7</v>
      </c>
    </row>
    <row r="173" spans="1:14" ht="10.5" customHeight="1">
      <c r="A173" s="557"/>
      <c r="B173" s="558"/>
      <c r="C173" s="301" t="s">
        <v>20</v>
      </c>
      <c r="D173" s="538">
        <v>0</v>
      </c>
      <c r="E173" s="548">
        <v>0</v>
      </c>
      <c r="F173" s="538">
        <v>0</v>
      </c>
      <c r="G173" s="538">
        <v>0</v>
      </c>
      <c r="H173" s="556">
        <v>0</v>
      </c>
      <c r="I173" s="538">
        <v>0</v>
      </c>
      <c r="J173" s="550">
        <v>0</v>
      </c>
      <c r="K173" s="233"/>
      <c r="L173" s="141"/>
      <c r="M173" s="69"/>
      <c r="N173" s="69">
        <f t="shared" si="42"/>
        <v>0</v>
      </c>
    </row>
    <row r="174" spans="1:14" ht="17.25" customHeight="1">
      <c r="A174" s="557"/>
      <c r="B174" s="558"/>
      <c r="C174" s="404" t="s">
        <v>21</v>
      </c>
      <c r="D174" s="538"/>
      <c r="E174" s="548"/>
      <c r="F174" s="538"/>
      <c r="G174" s="538"/>
      <c r="H174" s="547"/>
      <c r="I174" s="538"/>
      <c r="J174" s="551"/>
      <c r="K174" s="271">
        <v>0</v>
      </c>
      <c r="L174" s="141"/>
      <c r="M174" s="69"/>
      <c r="N174" s="69">
        <f t="shared" si="42"/>
        <v>0</v>
      </c>
    </row>
    <row r="175" spans="1:14" ht="16.5" customHeight="1">
      <c r="A175" s="557"/>
      <c r="B175" s="558"/>
      <c r="C175" s="64" t="s">
        <v>29</v>
      </c>
      <c r="D175" s="548">
        <v>0</v>
      </c>
      <c r="E175" s="538">
        <v>0</v>
      </c>
      <c r="F175" s="538">
        <v>0</v>
      </c>
      <c r="G175" s="538">
        <v>0</v>
      </c>
      <c r="H175" s="556">
        <v>0</v>
      </c>
      <c r="I175" s="538">
        <v>0</v>
      </c>
      <c r="J175" s="550">
        <v>0</v>
      </c>
      <c r="K175" s="233"/>
      <c r="L175" s="141"/>
      <c r="M175" s="69"/>
      <c r="N175" s="69">
        <f t="shared" si="42"/>
        <v>0</v>
      </c>
    </row>
    <row r="176" spans="1:14" ht="50.25" customHeight="1">
      <c r="A176" s="557"/>
      <c r="B176" s="558"/>
      <c r="C176" s="80" t="s">
        <v>148</v>
      </c>
      <c r="D176" s="548"/>
      <c r="E176" s="538"/>
      <c r="F176" s="538"/>
      <c r="G176" s="538"/>
      <c r="H176" s="547"/>
      <c r="I176" s="538"/>
      <c r="J176" s="551"/>
      <c r="K176" s="234">
        <v>0</v>
      </c>
      <c r="L176" s="141"/>
      <c r="M176" s="69"/>
      <c r="N176" s="69">
        <f t="shared" si="42"/>
        <v>0</v>
      </c>
    </row>
    <row r="177" spans="1:14" ht="32.450000000000003" customHeight="1">
      <c r="A177" s="212"/>
      <c r="B177" s="213"/>
      <c r="C177" s="401" t="s">
        <v>22</v>
      </c>
      <c r="D177" s="291">
        <v>0</v>
      </c>
      <c r="E177" s="210">
        <v>0</v>
      </c>
      <c r="F177" s="224">
        <v>0</v>
      </c>
      <c r="G177" s="232">
        <v>0</v>
      </c>
      <c r="H177" s="244">
        <f>H179</f>
        <v>4821.7</v>
      </c>
      <c r="I177" s="210">
        <v>0</v>
      </c>
      <c r="J177" s="83">
        <v>0</v>
      </c>
      <c r="K177" s="83">
        <v>0</v>
      </c>
      <c r="L177" s="141"/>
      <c r="M177" s="69"/>
      <c r="N177" s="69">
        <f t="shared" si="42"/>
        <v>4821.7</v>
      </c>
    </row>
    <row r="178" spans="1:14" ht="20.25" customHeight="1">
      <c r="A178" s="481"/>
      <c r="B178" s="482"/>
      <c r="C178" s="483" t="s">
        <v>153</v>
      </c>
      <c r="D178" s="480">
        <f>D177</f>
        <v>0</v>
      </c>
      <c r="E178" s="480">
        <f t="shared" ref="E178:K178" si="61">E177</f>
        <v>0</v>
      </c>
      <c r="F178" s="480">
        <f t="shared" si="61"/>
        <v>0</v>
      </c>
      <c r="G178" s="480">
        <f t="shared" si="61"/>
        <v>0</v>
      </c>
      <c r="H178" s="491">
        <f t="shared" si="61"/>
        <v>4821.7</v>
      </c>
      <c r="I178" s="480">
        <f t="shared" si="61"/>
        <v>0</v>
      </c>
      <c r="J178" s="480">
        <f t="shared" si="61"/>
        <v>0</v>
      </c>
      <c r="K178" s="480">
        <f t="shared" si="61"/>
        <v>0</v>
      </c>
      <c r="L178" s="141"/>
      <c r="M178" s="69"/>
      <c r="N178" s="69"/>
    </row>
    <row r="179" spans="1:14" ht="53.25" customHeight="1">
      <c r="A179" s="216"/>
      <c r="B179" s="34"/>
      <c r="C179" s="317" t="s">
        <v>148</v>
      </c>
      <c r="D179" s="291">
        <v>0</v>
      </c>
      <c r="E179" s="210">
        <v>0</v>
      </c>
      <c r="F179" s="224">
        <v>0</v>
      </c>
      <c r="G179" s="232">
        <v>0</v>
      </c>
      <c r="H179" s="244">
        <v>4821.7</v>
      </c>
      <c r="I179" s="210">
        <v>0</v>
      </c>
      <c r="J179" s="83">
        <v>0</v>
      </c>
      <c r="K179" s="83">
        <v>0</v>
      </c>
      <c r="L179" s="141"/>
      <c r="M179" s="69"/>
      <c r="N179" s="69">
        <f t="shared" si="42"/>
        <v>4821.7</v>
      </c>
    </row>
    <row r="180" spans="1:14" ht="32.25" hidden="1" customHeight="1">
      <c r="A180" s="212"/>
      <c r="B180" s="213"/>
      <c r="C180" s="214"/>
      <c r="D180" s="295"/>
      <c r="E180" s="210"/>
      <c r="F180" s="211"/>
      <c r="G180" s="211"/>
      <c r="H180" s="232"/>
      <c r="I180" s="210"/>
      <c r="J180" s="215"/>
      <c r="K180" s="233"/>
      <c r="L180" s="141"/>
      <c r="M180" s="69"/>
      <c r="N180" s="69">
        <f t="shared" si="42"/>
        <v>0</v>
      </c>
    </row>
    <row r="181" spans="1:14">
      <c r="A181" s="557" t="s">
        <v>31</v>
      </c>
      <c r="B181" s="13" t="s">
        <v>32</v>
      </c>
      <c r="C181" s="570" t="s">
        <v>19</v>
      </c>
      <c r="D181" s="538">
        <v>0</v>
      </c>
      <c r="E181" s="538">
        <v>0</v>
      </c>
      <c r="F181" s="538">
        <v>0</v>
      </c>
      <c r="G181" s="538">
        <v>0</v>
      </c>
      <c r="H181" s="562">
        <v>0</v>
      </c>
      <c r="I181" s="538">
        <v>0</v>
      </c>
      <c r="J181" s="550">
        <v>0</v>
      </c>
      <c r="K181" s="233"/>
      <c r="L181" s="141"/>
      <c r="M181" s="69"/>
      <c r="N181" s="69">
        <f t="shared" si="42"/>
        <v>0</v>
      </c>
    </row>
    <row r="182" spans="1:14" ht="90" customHeight="1">
      <c r="A182" s="557"/>
      <c r="B182" s="13" t="s">
        <v>33</v>
      </c>
      <c r="C182" s="571"/>
      <c r="D182" s="538"/>
      <c r="E182" s="538"/>
      <c r="F182" s="538"/>
      <c r="G182" s="538"/>
      <c r="H182" s="562"/>
      <c r="I182" s="538"/>
      <c r="J182" s="551"/>
      <c r="K182" s="234">
        <v>0</v>
      </c>
      <c r="L182" s="141"/>
      <c r="M182" s="69"/>
      <c r="N182" s="69">
        <f t="shared" si="42"/>
        <v>0</v>
      </c>
    </row>
    <row r="183" spans="1:14" ht="22.5" customHeight="1">
      <c r="A183" s="394"/>
      <c r="B183" s="403"/>
      <c r="C183" s="405" t="s">
        <v>152</v>
      </c>
      <c r="D183" s="390">
        <f>D182</f>
        <v>0</v>
      </c>
      <c r="E183" s="390">
        <f t="shared" ref="E183" si="62">E182</f>
        <v>0</v>
      </c>
      <c r="F183" s="390">
        <f t="shared" ref="F183" si="63">F182</f>
        <v>0</v>
      </c>
      <c r="G183" s="390">
        <f t="shared" ref="G183" si="64">G182</f>
        <v>0</v>
      </c>
      <c r="H183" s="395">
        <v>0</v>
      </c>
      <c r="I183" s="390"/>
      <c r="J183" s="83">
        <v>0</v>
      </c>
      <c r="K183" s="392">
        <v>0</v>
      </c>
      <c r="L183" s="141"/>
      <c r="M183" s="69"/>
      <c r="N183" s="69"/>
    </row>
    <row r="184" spans="1:14" ht="22.5" customHeight="1">
      <c r="A184" s="11"/>
      <c r="B184" s="14"/>
      <c r="C184" s="405" t="s">
        <v>153</v>
      </c>
      <c r="D184" s="390">
        <v>0</v>
      </c>
      <c r="E184" s="390">
        <v>0</v>
      </c>
      <c r="F184" s="390">
        <v>0</v>
      </c>
      <c r="G184" s="390">
        <v>0</v>
      </c>
      <c r="H184" s="395">
        <v>0</v>
      </c>
      <c r="I184" s="390">
        <v>0</v>
      </c>
      <c r="J184" s="83">
        <v>0</v>
      </c>
      <c r="K184" s="392">
        <v>0</v>
      </c>
      <c r="L184" s="141"/>
      <c r="M184" s="69"/>
      <c r="N184" s="69">
        <f t="shared" si="42"/>
        <v>0</v>
      </c>
    </row>
    <row r="185" spans="1:14" ht="12.95" customHeight="1">
      <c r="A185" s="557"/>
      <c r="B185" s="560"/>
      <c r="C185" s="236" t="s">
        <v>20</v>
      </c>
      <c r="D185" s="538">
        <v>0</v>
      </c>
      <c r="E185" s="538">
        <v>0</v>
      </c>
      <c r="F185" s="538">
        <v>0</v>
      </c>
      <c r="G185" s="538">
        <v>0</v>
      </c>
      <c r="H185" s="562">
        <v>0</v>
      </c>
      <c r="I185" s="538">
        <v>0</v>
      </c>
      <c r="J185" s="550">
        <v>0</v>
      </c>
      <c r="K185" s="233"/>
      <c r="L185" s="141"/>
      <c r="M185" s="69"/>
      <c r="N185" s="69">
        <f t="shared" si="42"/>
        <v>0</v>
      </c>
    </row>
    <row r="186" spans="1:14" ht="13.5" customHeight="1">
      <c r="A186" s="557"/>
      <c r="B186" s="560"/>
      <c r="C186" s="404" t="s">
        <v>21</v>
      </c>
      <c r="D186" s="538"/>
      <c r="E186" s="538"/>
      <c r="F186" s="538"/>
      <c r="G186" s="538"/>
      <c r="H186" s="562"/>
      <c r="I186" s="538"/>
      <c r="J186" s="551"/>
      <c r="K186" s="234">
        <v>0</v>
      </c>
      <c r="L186" s="141"/>
      <c r="M186" s="69"/>
      <c r="N186" s="69">
        <f t="shared" si="42"/>
        <v>0</v>
      </c>
    </row>
    <row r="187" spans="1:14" ht="10.5" customHeight="1">
      <c r="A187" s="557"/>
      <c r="B187" s="558"/>
      <c r="C187" s="64" t="s">
        <v>29</v>
      </c>
      <c r="D187" s="548">
        <v>0</v>
      </c>
      <c r="E187" s="538">
        <v>0</v>
      </c>
      <c r="F187" s="538">
        <v>0</v>
      </c>
      <c r="G187" s="538">
        <v>0</v>
      </c>
      <c r="H187" s="562">
        <v>0</v>
      </c>
      <c r="I187" s="538">
        <v>0</v>
      </c>
      <c r="J187" s="550">
        <v>0</v>
      </c>
      <c r="K187" s="233"/>
      <c r="L187" s="141"/>
      <c r="M187" s="69"/>
      <c r="N187" s="69">
        <f t="shared" si="42"/>
        <v>0</v>
      </c>
    </row>
    <row r="188" spans="1:14" ht="52.5" customHeight="1">
      <c r="A188" s="557"/>
      <c r="B188" s="558"/>
      <c r="C188" s="80" t="s">
        <v>148</v>
      </c>
      <c r="D188" s="548"/>
      <c r="E188" s="538"/>
      <c r="F188" s="538"/>
      <c r="G188" s="538"/>
      <c r="H188" s="562"/>
      <c r="I188" s="538"/>
      <c r="J188" s="551"/>
      <c r="K188" s="234">
        <v>0</v>
      </c>
      <c r="L188" s="141"/>
      <c r="M188" s="69"/>
      <c r="N188" s="69">
        <f t="shared" si="42"/>
        <v>0</v>
      </c>
    </row>
    <row r="189" spans="1:14" ht="25.5" customHeight="1">
      <c r="A189" s="11"/>
      <c r="B189" s="14"/>
      <c r="C189" s="401" t="s">
        <v>22</v>
      </c>
      <c r="D189" s="291">
        <v>0</v>
      </c>
      <c r="E189" s="4">
        <v>0</v>
      </c>
      <c r="F189" s="4">
        <v>0</v>
      </c>
      <c r="G189" s="4">
        <v>0</v>
      </c>
      <c r="H189" s="246">
        <v>0</v>
      </c>
      <c r="I189" s="4">
        <v>0</v>
      </c>
      <c r="J189" s="83">
        <v>0</v>
      </c>
      <c r="K189" s="234">
        <v>0</v>
      </c>
      <c r="L189" s="141"/>
      <c r="M189" s="69"/>
      <c r="N189" s="69">
        <f t="shared" si="42"/>
        <v>0</v>
      </c>
    </row>
    <row r="190" spans="1:14" ht="47.25" customHeight="1">
      <c r="A190" s="11"/>
      <c r="B190" s="14"/>
      <c r="C190" s="317" t="s">
        <v>148</v>
      </c>
      <c r="D190" s="291">
        <v>0</v>
      </c>
      <c r="E190" s="4">
        <v>0</v>
      </c>
      <c r="F190" s="4">
        <v>0</v>
      </c>
      <c r="G190" s="4">
        <v>0</v>
      </c>
      <c r="H190" s="246">
        <v>0</v>
      </c>
      <c r="I190" s="4">
        <v>0</v>
      </c>
      <c r="J190" s="83">
        <v>0</v>
      </c>
      <c r="K190" s="83">
        <v>0</v>
      </c>
      <c r="L190" s="141"/>
      <c r="M190" s="69"/>
      <c r="N190" s="69">
        <f t="shared" si="42"/>
        <v>0</v>
      </c>
    </row>
    <row r="191" spans="1:14" ht="128.25" customHeight="1">
      <c r="A191" s="36" t="s">
        <v>34</v>
      </c>
      <c r="B191" s="12" t="s">
        <v>35</v>
      </c>
      <c r="C191" s="235" t="s">
        <v>19</v>
      </c>
      <c r="D191" s="291">
        <v>0</v>
      </c>
      <c r="E191" s="4">
        <v>0</v>
      </c>
      <c r="F191" s="4">
        <v>0</v>
      </c>
      <c r="G191" s="4">
        <v>0</v>
      </c>
      <c r="H191" s="4">
        <v>0</v>
      </c>
      <c r="I191" s="4">
        <v>0</v>
      </c>
      <c r="J191" s="83">
        <v>0</v>
      </c>
      <c r="K191" s="83">
        <v>0</v>
      </c>
      <c r="L191" s="141"/>
      <c r="M191" s="69"/>
      <c r="N191" s="69">
        <f t="shared" si="42"/>
        <v>0</v>
      </c>
    </row>
    <row r="192" spans="1:14" ht="24.75" customHeight="1">
      <c r="A192" s="419"/>
      <c r="B192" s="403"/>
      <c r="C192" s="405" t="s">
        <v>152</v>
      </c>
      <c r="D192" s="390">
        <f>D191</f>
        <v>0</v>
      </c>
      <c r="E192" s="390">
        <f t="shared" ref="E192" si="65">E191</f>
        <v>0</v>
      </c>
      <c r="F192" s="390">
        <f t="shared" ref="F192" si="66">F191</f>
        <v>0</v>
      </c>
      <c r="G192" s="390">
        <f t="shared" ref="G192" si="67">G191</f>
        <v>0</v>
      </c>
      <c r="H192" s="395">
        <v>0</v>
      </c>
      <c r="I192" s="390"/>
      <c r="J192" s="83">
        <v>0</v>
      </c>
      <c r="K192" s="392">
        <v>0</v>
      </c>
      <c r="L192" s="141"/>
      <c r="M192" s="69"/>
      <c r="N192" s="69"/>
    </row>
    <row r="193" spans="1:16" ht="15.75" customHeight="1">
      <c r="A193" s="11"/>
      <c r="B193" s="14"/>
      <c r="C193" s="405" t="s">
        <v>153</v>
      </c>
      <c r="D193" s="390">
        <v>0</v>
      </c>
      <c r="E193" s="390">
        <v>0</v>
      </c>
      <c r="F193" s="390">
        <v>0</v>
      </c>
      <c r="G193" s="390">
        <v>0</v>
      </c>
      <c r="H193" s="395">
        <v>0</v>
      </c>
      <c r="I193" s="390">
        <v>0</v>
      </c>
      <c r="J193" s="83">
        <v>0</v>
      </c>
      <c r="K193" s="392">
        <v>0</v>
      </c>
      <c r="L193" s="141"/>
      <c r="M193" s="69"/>
      <c r="N193" s="69">
        <f t="shared" si="42"/>
        <v>0</v>
      </c>
    </row>
    <row r="194" spans="1:16" ht="12" customHeight="1">
      <c r="A194" s="557"/>
      <c r="B194" s="560"/>
      <c r="C194" s="236" t="s">
        <v>20</v>
      </c>
      <c r="D194" s="538">
        <v>0</v>
      </c>
      <c r="E194" s="538">
        <v>0</v>
      </c>
      <c r="F194" s="538">
        <v>0</v>
      </c>
      <c r="G194" s="538">
        <v>0</v>
      </c>
      <c r="H194" s="538">
        <v>0</v>
      </c>
      <c r="I194" s="538">
        <v>0</v>
      </c>
      <c r="J194" s="550">
        <v>0</v>
      </c>
      <c r="K194" s="233"/>
      <c r="L194" s="141"/>
      <c r="M194" s="69"/>
      <c r="N194" s="69">
        <f t="shared" si="42"/>
        <v>0</v>
      </c>
    </row>
    <row r="195" spans="1:16" ht="10.5" customHeight="1">
      <c r="A195" s="557"/>
      <c r="B195" s="560"/>
      <c r="C195" s="250" t="s">
        <v>21</v>
      </c>
      <c r="D195" s="538"/>
      <c r="E195" s="538"/>
      <c r="F195" s="538"/>
      <c r="G195" s="538"/>
      <c r="H195" s="538"/>
      <c r="I195" s="538"/>
      <c r="J195" s="551"/>
      <c r="K195" s="234">
        <v>0</v>
      </c>
      <c r="L195" s="141"/>
      <c r="M195" s="69"/>
      <c r="N195" s="69">
        <f t="shared" si="42"/>
        <v>0</v>
      </c>
    </row>
    <row r="196" spans="1:16" ht="59.25" customHeight="1">
      <c r="A196" s="557"/>
      <c r="B196" s="560"/>
      <c r="C196" s="320" t="s">
        <v>154</v>
      </c>
      <c r="D196" s="538">
        <v>0</v>
      </c>
      <c r="E196" s="538">
        <v>0</v>
      </c>
      <c r="F196" s="538">
        <v>0</v>
      </c>
      <c r="G196" s="538">
        <v>0</v>
      </c>
      <c r="H196" s="538">
        <v>0</v>
      </c>
      <c r="I196" s="538">
        <v>0</v>
      </c>
      <c r="J196" s="550">
        <v>0</v>
      </c>
      <c r="K196" s="233"/>
      <c r="L196" s="141"/>
      <c r="M196" s="69"/>
      <c r="N196" s="69">
        <f t="shared" si="42"/>
        <v>0</v>
      </c>
    </row>
    <row r="197" spans="1:16" ht="0.75" hidden="1" customHeight="1">
      <c r="A197" s="557"/>
      <c r="B197" s="560"/>
      <c r="C197" s="323"/>
      <c r="D197" s="538"/>
      <c r="E197" s="538"/>
      <c r="F197" s="538"/>
      <c r="G197" s="538"/>
      <c r="H197" s="538"/>
      <c r="I197" s="538"/>
      <c r="J197" s="551"/>
      <c r="K197" s="234">
        <v>0</v>
      </c>
      <c r="L197" s="141"/>
      <c r="M197" s="69"/>
      <c r="N197" s="69">
        <f t="shared" si="42"/>
        <v>0</v>
      </c>
    </row>
    <row r="198" spans="1:16" ht="12.95" customHeight="1">
      <c r="A198" s="11"/>
      <c r="B198" s="14"/>
      <c r="C198" s="235" t="s">
        <v>22</v>
      </c>
      <c r="D198" s="291">
        <v>0</v>
      </c>
      <c r="E198" s="4">
        <v>0</v>
      </c>
      <c r="F198" s="4">
        <v>0</v>
      </c>
      <c r="G198" s="4">
        <v>0</v>
      </c>
      <c r="H198" s="4">
        <v>0</v>
      </c>
      <c r="I198" s="4">
        <v>0</v>
      </c>
      <c r="J198" s="83">
        <v>0</v>
      </c>
      <c r="K198" s="83">
        <v>0</v>
      </c>
      <c r="L198" s="141"/>
      <c r="M198" s="69"/>
      <c r="N198" s="69">
        <f t="shared" si="42"/>
        <v>0</v>
      </c>
    </row>
    <row r="199" spans="1:16" ht="52.5" customHeight="1">
      <c r="A199" s="33"/>
      <c r="B199" s="34"/>
      <c r="C199" s="317" t="s">
        <v>148</v>
      </c>
      <c r="D199" s="291">
        <v>0</v>
      </c>
      <c r="E199" s="4">
        <v>0</v>
      </c>
      <c r="F199" s="4">
        <v>0</v>
      </c>
      <c r="G199" s="4">
        <v>0</v>
      </c>
      <c r="H199" s="4">
        <v>0</v>
      </c>
      <c r="I199" s="4">
        <v>0</v>
      </c>
      <c r="J199" s="83">
        <v>0</v>
      </c>
      <c r="K199" s="257">
        <v>0</v>
      </c>
      <c r="L199" s="141"/>
      <c r="M199" s="69"/>
      <c r="N199" s="69">
        <f t="shared" si="42"/>
        <v>0</v>
      </c>
    </row>
    <row r="200" spans="1:16">
      <c r="A200" s="601" t="s">
        <v>36</v>
      </c>
      <c r="B200" s="26" t="s">
        <v>37</v>
      </c>
      <c r="C200" s="567" t="s">
        <v>39</v>
      </c>
      <c r="D200" s="552">
        <f>D206+D209</f>
        <v>315535.76</v>
      </c>
      <c r="E200" s="552">
        <f>E206+E209</f>
        <v>553332.55000000005</v>
      </c>
      <c r="F200" s="552">
        <f>F206+F209</f>
        <v>573721.96</v>
      </c>
      <c r="G200" s="552">
        <f>G206+G209</f>
        <v>191819.59999999998</v>
      </c>
      <c r="H200" s="552">
        <f>H209+H206</f>
        <v>284891.75</v>
      </c>
      <c r="I200" s="576">
        <f>I206+I209</f>
        <v>50042.039999999994</v>
      </c>
      <c r="J200" s="595">
        <f>J206+J209</f>
        <v>30295.010000000002</v>
      </c>
      <c r="K200" s="273"/>
      <c r="L200" s="135"/>
      <c r="M200" s="69"/>
      <c r="N200" s="69"/>
    </row>
    <row r="201" spans="1:16" ht="34.5" customHeight="1">
      <c r="A201" s="601"/>
      <c r="B201" s="26" t="s">
        <v>38</v>
      </c>
      <c r="C201" s="567"/>
      <c r="D201" s="553"/>
      <c r="E201" s="553"/>
      <c r="F201" s="553"/>
      <c r="G201" s="553"/>
      <c r="H201" s="553"/>
      <c r="I201" s="588"/>
      <c r="J201" s="596"/>
      <c r="K201" s="280">
        <f>K204+K207+K209</f>
        <v>29063.46</v>
      </c>
      <c r="L201" s="135" t="e">
        <f>#REF!+E200+F200+G200+H200+J200</f>
        <v>#REF!</v>
      </c>
      <c r="M201" s="69"/>
      <c r="N201" s="69"/>
      <c r="P201" s="309">
        <f>D200+E200+F200+G200+H200+J200+K201</f>
        <v>1978660.09</v>
      </c>
    </row>
    <row r="202" spans="1:16" ht="17.100000000000001" customHeight="1">
      <c r="A202" s="485"/>
      <c r="B202" s="26"/>
      <c r="C202" s="462" t="s">
        <v>152</v>
      </c>
      <c r="D202" s="455">
        <f>D200</f>
        <v>315535.76</v>
      </c>
      <c r="E202" s="455">
        <f t="shared" ref="E202:G202" si="68">E200</f>
        <v>553332.55000000005</v>
      </c>
      <c r="F202" s="455">
        <f t="shared" si="68"/>
        <v>573721.96</v>
      </c>
      <c r="G202" s="455">
        <f t="shared" si="68"/>
        <v>191819.59999999998</v>
      </c>
      <c r="H202" s="456">
        <v>0</v>
      </c>
      <c r="I202" s="454"/>
      <c r="J202" s="458">
        <v>0</v>
      </c>
      <c r="K202" s="368">
        <v>0</v>
      </c>
      <c r="L202" s="135"/>
      <c r="M202" s="69"/>
      <c r="N202" s="69"/>
      <c r="P202" s="309">
        <f>D202+E202+F202+G202+H202+J202+K202</f>
        <v>1634409.87</v>
      </c>
    </row>
    <row r="203" spans="1:16" ht="17.100000000000001" customHeight="1">
      <c r="A203" s="485"/>
      <c r="B203" s="26"/>
      <c r="C203" s="462" t="s">
        <v>153</v>
      </c>
      <c r="D203" s="456">
        <v>0</v>
      </c>
      <c r="E203" s="456">
        <v>0</v>
      </c>
      <c r="F203" s="456">
        <v>0</v>
      </c>
      <c r="G203" s="456">
        <v>0</v>
      </c>
      <c r="H203" s="455">
        <f>H200</f>
        <v>284891.75</v>
      </c>
      <c r="I203" s="463"/>
      <c r="J203" s="455">
        <f t="shared" ref="J203" si="69">J200</f>
        <v>30295.010000000002</v>
      </c>
      <c r="K203" s="455">
        <f>K209</f>
        <v>29063.46</v>
      </c>
      <c r="L203" s="135"/>
      <c r="M203" s="69"/>
      <c r="N203" s="69"/>
      <c r="P203" s="309">
        <f>D203+E203+F203+G203+H203+J203+K203</f>
        <v>344250.22000000003</v>
      </c>
    </row>
    <row r="204" spans="1:16" ht="26.25" customHeight="1">
      <c r="A204" s="597"/>
      <c r="B204" s="598"/>
      <c r="C204" s="567" t="s">
        <v>25</v>
      </c>
      <c r="D204" s="536">
        <v>0</v>
      </c>
      <c r="E204" s="536">
        <v>0</v>
      </c>
      <c r="F204" s="536">
        <v>0</v>
      </c>
      <c r="G204" s="536">
        <v>0</v>
      </c>
      <c r="H204" s="536">
        <v>0</v>
      </c>
      <c r="I204" s="536">
        <v>0</v>
      </c>
      <c r="J204" s="599">
        <v>0</v>
      </c>
      <c r="K204" s="277">
        <v>0</v>
      </c>
      <c r="L204" s="142"/>
      <c r="M204" s="69"/>
      <c r="N204" s="69">
        <f t="shared" si="42"/>
        <v>0</v>
      </c>
    </row>
    <row r="205" spans="1:16" ht="15" hidden="1" customHeight="1">
      <c r="A205" s="597"/>
      <c r="B205" s="598"/>
      <c r="C205" s="567"/>
      <c r="D205" s="536"/>
      <c r="E205" s="536"/>
      <c r="F205" s="536"/>
      <c r="G205" s="536"/>
      <c r="H205" s="536"/>
      <c r="I205" s="536"/>
      <c r="J205" s="599"/>
      <c r="K205" s="279"/>
      <c r="L205" s="142"/>
      <c r="M205" s="69"/>
      <c r="N205" s="69">
        <f t="shared" si="42"/>
        <v>0</v>
      </c>
    </row>
    <row r="206" spans="1:16" ht="11.25" customHeight="1">
      <c r="A206" s="597"/>
      <c r="B206" s="598"/>
      <c r="C206" s="236" t="s">
        <v>20</v>
      </c>
      <c r="D206" s="537">
        <f>D208</f>
        <v>246508.54</v>
      </c>
      <c r="E206" s="537">
        <f>E208</f>
        <v>457768.79000000004</v>
      </c>
      <c r="F206" s="600">
        <f>F208</f>
        <v>485713.25</v>
      </c>
      <c r="G206" s="603">
        <f t="shared" ref="G206:J206" si="70">G208</f>
        <v>133099.21</v>
      </c>
      <c r="H206" s="603">
        <f t="shared" si="70"/>
        <v>223048.05000000002</v>
      </c>
      <c r="I206" s="600">
        <f t="shared" si="70"/>
        <v>0</v>
      </c>
      <c r="J206" s="540">
        <f t="shared" si="70"/>
        <v>0</v>
      </c>
      <c r="K206" s="274"/>
      <c r="L206" s="139"/>
      <c r="M206" s="69"/>
      <c r="N206" s="69"/>
    </row>
    <row r="207" spans="1:16" ht="14.25" customHeight="1">
      <c r="A207" s="597"/>
      <c r="B207" s="598"/>
      <c r="C207" s="250" t="s">
        <v>21</v>
      </c>
      <c r="D207" s="538"/>
      <c r="E207" s="538"/>
      <c r="F207" s="600"/>
      <c r="G207" s="603"/>
      <c r="H207" s="603"/>
      <c r="I207" s="600"/>
      <c r="J207" s="540"/>
      <c r="K207" s="272">
        <v>0</v>
      </c>
      <c r="L207" s="135" t="e">
        <f>#REF!+E206+F206+G206+H206+J206</f>
        <v>#REF!</v>
      </c>
      <c r="M207" s="69"/>
      <c r="N207" s="69">
        <f t="shared" si="42"/>
        <v>0</v>
      </c>
      <c r="P207" s="309">
        <f>D206+F206+E206+G206+H206</f>
        <v>1546137.84</v>
      </c>
    </row>
    <row r="208" spans="1:16" ht="53.25" customHeight="1">
      <c r="A208" s="19"/>
      <c r="B208" s="28"/>
      <c r="C208" s="317" t="s">
        <v>148</v>
      </c>
      <c r="D208" s="293">
        <f>D329</f>
        <v>246508.54</v>
      </c>
      <c r="E208" s="70">
        <f>E329</f>
        <v>457768.79000000004</v>
      </c>
      <c r="F208" s="2">
        <f>F332</f>
        <v>485713.25</v>
      </c>
      <c r="G208" s="206">
        <f t="shared" ref="G208:J208" si="71">G332</f>
        <v>133099.21</v>
      </c>
      <c r="H208" s="477">
        <f t="shared" si="71"/>
        <v>223048.05000000002</v>
      </c>
      <c r="I208" s="74">
        <f t="shared" si="71"/>
        <v>0</v>
      </c>
      <c r="J208" s="74">
        <f t="shared" si="71"/>
        <v>0</v>
      </c>
      <c r="K208" s="272">
        <v>0</v>
      </c>
      <c r="L208" s="139"/>
      <c r="M208" s="69"/>
      <c r="N208" s="69">
        <f t="shared" si="42"/>
        <v>1299629.3</v>
      </c>
    </row>
    <row r="209" spans="1:20" ht="23.25" customHeight="1">
      <c r="A209" s="19"/>
      <c r="B209" s="28"/>
      <c r="C209" s="235" t="s">
        <v>40</v>
      </c>
      <c r="D209" s="293">
        <f>D210</f>
        <v>69027.22</v>
      </c>
      <c r="E209" s="70">
        <f>E210</f>
        <v>95563.760000000009</v>
      </c>
      <c r="F209" s="75">
        <f t="shared" ref="F209:J209" si="72">F210</f>
        <v>88008.709999999992</v>
      </c>
      <c r="G209" s="75">
        <f t="shared" si="72"/>
        <v>58720.39</v>
      </c>
      <c r="H209" s="75">
        <f t="shared" si="72"/>
        <v>61843.7</v>
      </c>
      <c r="I209" s="75">
        <f t="shared" si="72"/>
        <v>50042.039999999994</v>
      </c>
      <c r="J209" s="75">
        <f t="shared" si="72"/>
        <v>30295.010000000002</v>
      </c>
      <c r="K209" s="244">
        <f>K210</f>
        <v>29063.46</v>
      </c>
      <c r="L209" s="135" t="e">
        <f>#REF!+E209+F209+G209+H209+J209</f>
        <v>#REF!</v>
      </c>
      <c r="M209" s="69"/>
      <c r="N209" s="309">
        <f>E209+F209+G209+H209+J209+K209+D209</f>
        <v>432522.25</v>
      </c>
      <c r="P209" s="309">
        <f>D209+E209+F209+G209+H209+J209+K209</f>
        <v>432522.25000000006</v>
      </c>
    </row>
    <row r="210" spans="1:20" ht="51" customHeight="1">
      <c r="A210" s="19"/>
      <c r="B210" s="28"/>
      <c r="C210" s="317" t="s">
        <v>148</v>
      </c>
      <c r="D210" s="293">
        <v>69027.22</v>
      </c>
      <c r="E210" s="185">
        <f t="shared" ref="E210:J210" si="73">E231</f>
        <v>95563.760000000009</v>
      </c>
      <c r="F210" s="185">
        <f t="shared" si="73"/>
        <v>88008.709999999992</v>
      </c>
      <c r="G210" s="185">
        <f t="shared" si="73"/>
        <v>58720.39</v>
      </c>
      <c r="H210" s="185">
        <f t="shared" si="73"/>
        <v>61843.7</v>
      </c>
      <c r="I210" s="185">
        <f t="shared" si="73"/>
        <v>50042.039999999994</v>
      </c>
      <c r="J210" s="258">
        <f t="shared" si="73"/>
        <v>30295.010000000002</v>
      </c>
      <c r="K210" s="258">
        <f>K228</f>
        <v>29063.46</v>
      </c>
      <c r="L210" s="138"/>
      <c r="M210" s="69"/>
      <c r="N210" s="69">
        <f t="shared" si="42"/>
        <v>363495.03</v>
      </c>
      <c r="P210" s="309">
        <f>D209+F209+E209+G209+H209+J209+K209</f>
        <v>432522.25000000006</v>
      </c>
    </row>
    <row r="211" spans="1:20" ht="19.5" customHeight="1">
      <c r="A211" s="464"/>
      <c r="B211" s="465"/>
      <c r="C211" s="462" t="s">
        <v>152</v>
      </c>
      <c r="D211" s="453">
        <f>D210</f>
        <v>69027.22</v>
      </c>
      <c r="E211" s="453">
        <f t="shared" ref="E211:G211" si="74">E210</f>
        <v>95563.760000000009</v>
      </c>
      <c r="F211" s="453">
        <f t="shared" si="74"/>
        <v>88008.709999999992</v>
      </c>
      <c r="G211" s="453">
        <f t="shared" si="74"/>
        <v>58720.39</v>
      </c>
      <c r="H211" s="461">
        <v>0</v>
      </c>
      <c r="I211" s="461"/>
      <c r="J211" s="461">
        <v>0</v>
      </c>
      <c r="K211" s="461">
        <v>0</v>
      </c>
      <c r="L211" s="138"/>
      <c r="M211" s="69"/>
      <c r="N211" s="69"/>
      <c r="P211" s="309">
        <f>D211+E211+F211+G211</f>
        <v>311320.08</v>
      </c>
    </row>
    <row r="212" spans="1:20" ht="21" customHeight="1">
      <c r="A212" s="464"/>
      <c r="B212" s="465"/>
      <c r="C212" s="462" t="s">
        <v>153</v>
      </c>
      <c r="D212" s="461">
        <v>0</v>
      </c>
      <c r="E212" s="461">
        <v>0</v>
      </c>
      <c r="F212" s="461">
        <v>0</v>
      </c>
      <c r="G212" s="461">
        <v>0</v>
      </c>
      <c r="H212" s="453">
        <f>H210</f>
        <v>61843.7</v>
      </c>
      <c r="I212" s="453"/>
      <c r="J212" s="453">
        <f t="shared" ref="J212:K212" si="75">J210</f>
        <v>30295.010000000002</v>
      </c>
      <c r="K212" s="453">
        <f t="shared" si="75"/>
        <v>29063.46</v>
      </c>
      <c r="L212" s="138"/>
      <c r="M212" s="69"/>
      <c r="N212" s="69"/>
      <c r="P212" s="309">
        <f>H212+J212+K212</f>
        <v>121202.16999999998</v>
      </c>
    </row>
    <row r="213" spans="1:20" ht="21" customHeight="1">
      <c r="A213" s="19"/>
      <c r="B213" s="28"/>
      <c r="C213" s="235" t="s">
        <v>13</v>
      </c>
      <c r="D213" s="299">
        <v>6829.49</v>
      </c>
      <c r="E213" s="2">
        <v>7164.45</v>
      </c>
      <c r="F213" s="67">
        <f>F234</f>
        <v>8104.9</v>
      </c>
      <c r="G213" s="67">
        <f t="shared" ref="G213:I213" si="76">G234</f>
        <v>9934.27</v>
      </c>
      <c r="H213" s="67">
        <f>H324</f>
        <v>12121.59</v>
      </c>
      <c r="I213" s="67">
        <f t="shared" si="76"/>
        <v>9321.8700000000008</v>
      </c>
      <c r="J213" s="261">
        <f t="shared" ref="J213:K213" si="77">J324</f>
        <v>11990.76</v>
      </c>
      <c r="K213" s="261">
        <f t="shared" si="77"/>
        <v>14020.96</v>
      </c>
      <c r="L213" s="137"/>
      <c r="M213" s="69"/>
      <c r="N213" s="69">
        <f t="shared" ref="N213:N333" si="78">E213+F213+G213+H213+J213+K213</f>
        <v>63336.93</v>
      </c>
      <c r="P213" s="69">
        <f>N45+P201+N447</f>
        <v>2603751.4200000004</v>
      </c>
      <c r="S213" s="69">
        <f>J235+J289+J325+J447</f>
        <v>52082.200000000004</v>
      </c>
      <c r="T213" s="69">
        <f>K235+K289+K325+K447</f>
        <v>52138.130000000005</v>
      </c>
    </row>
    <row r="214" spans="1:20" ht="56.25" customHeight="1">
      <c r="A214" s="597"/>
      <c r="B214" s="598"/>
      <c r="C214" s="602" t="s">
        <v>148</v>
      </c>
      <c r="D214" s="539">
        <v>0</v>
      </c>
      <c r="E214" s="539">
        <v>0</v>
      </c>
      <c r="F214" s="4">
        <v>0</v>
      </c>
      <c r="G214" s="538">
        <v>0</v>
      </c>
      <c r="H214" s="539">
        <v>0</v>
      </c>
      <c r="I214" s="538">
        <v>0</v>
      </c>
      <c r="J214" s="539">
        <v>0</v>
      </c>
      <c r="K214" s="539">
        <v>0</v>
      </c>
      <c r="L214" s="143"/>
      <c r="M214" s="69"/>
      <c r="N214" s="69">
        <f t="shared" si="78"/>
        <v>0</v>
      </c>
    </row>
    <row r="215" spans="1:20" ht="15" hidden="1" customHeight="1">
      <c r="A215" s="597"/>
      <c r="B215" s="598"/>
      <c r="C215" s="602"/>
      <c r="D215" s="539"/>
      <c r="E215" s="539"/>
      <c r="F215" s="4">
        <v>0</v>
      </c>
      <c r="G215" s="538"/>
      <c r="H215" s="539"/>
      <c r="I215" s="538"/>
      <c r="J215" s="539"/>
      <c r="K215" s="539"/>
      <c r="L215" s="143"/>
      <c r="M215" s="69"/>
      <c r="N215" s="69">
        <f t="shared" si="78"/>
        <v>0</v>
      </c>
    </row>
    <row r="216" spans="1:20" ht="15" hidden="1" customHeight="1">
      <c r="A216" s="597"/>
      <c r="B216" s="598"/>
      <c r="C216" s="602"/>
      <c r="D216" s="539"/>
      <c r="E216" s="539"/>
      <c r="F216" s="4"/>
      <c r="G216" s="538"/>
      <c r="H216" s="539"/>
      <c r="I216" s="538"/>
      <c r="J216" s="539"/>
      <c r="K216" s="539"/>
      <c r="L216" s="143"/>
      <c r="M216" s="69"/>
      <c r="N216" s="69">
        <f t="shared" si="78"/>
        <v>0</v>
      </c>
    </row>
    <row r="217" spans="1:20" ht="15" customHeight="1">
      <c r="A217" s="11"/>
      <c r="B217" s="14"/>
      <c r="C217" s="235" t="s">
        <v>14</v>
      </c>
      <c r="D217" s="291">
        <v>0</v>
      </c>
      <c r="E217" s="4">
        <v>0</v>
      </c>
      <c r="F217" s="4">
        <v>0</v>
      </c>
      <c r="G217" s="4">
        <v>0</v>
      </c>
      <c r="H217" s="4">
        <v>0</v>
      </c>
      <c r="I217" s="4">
        <v>0</v>
      </c>
      <c r="J217" s="73">
        <v>0</v>
      </c>
      <c r="K217" s="256">
        <v>0</v>
      </c>
      <c r="L217" s="140"/>
      <c r="M217" s="69"/>
      <c r="N217" s="69">
        <f t="shared" si="78"/>
        <v>0</v>
      </c>
    </row>
    <row r="218" spans="1:20" ht="24.75" customHeight="1">
      <c r="A218" s="11"/>
      <c r="B218" s="14"/>
      <c r="C218" s="235" t="s">
        <v>15</v>
      </c>
      <c r="D218" s="291">
        <v>0</v>
      </c>
      <c r="E218" s="4">
        <v>0</v>
      </c>
      <c r="F218" s="4">
        <v>0</v>
      </c>
      <c r="G218" s="4">
        <v>0</v>
      </c>
      <c r="H218" s="4">
        <v>0</v>
      </c>
      <c r="I218" s="4">
        <v>0</v>
      </c>
      <c r="J218" s="73">
        <v>0</v>
      </c>
      <c r="K218" s="256">
        <v>0</v>
      </c>
      <c r="L218" s="140"/>
      <c r="M218" s="69"/>
      <c r="N218" s="69">
        <f t="shared" si="78"/>
        <v>0</v>
      </c>
    </row>
    <row r="219" spans="1:20" ht="15" customHeight="1">
      <c r="A219" s="11"/>
      <c r="B219" s="14"/>
      <c r="C219" s="235" t="s">
        <v>16</v>
      </c>
      <c r="D219" s="291">
        <v>0</v>
      </c>
      <c r="E219" s="4">
        <v>0</v>
      </c>
      <c r="F219" s="4">
        <v>0</v>
      </c>
      <c r="G219" s="4">
        <v>0</v>
      </c>
      <c r="H219" s="4">
        <v>0</v>
      </c>
      <c r="I219" s="4">
        <v>0</v>
      </c>
      <c r="J219" s="73">
        <v>0</v>
      </c>
      <c r="K219" s="256">
        <v>0</v>
      </c>
      <c r="L219" s="140"/>
      <c r="M219" s="69"/>
      <c r="N219" s="69">
        <f t="shared" si="78"/>
        <v>0</v>
      </c>
    </row>
    <row r="220" spans="1:20" ht="15.75">
      <c r="A220" s="11"/>
      <c r="B220" s="14"/>
      <c r="C220" s="235" t="s">
        <v>17</v>
      </c>
      <c r="D220" s="291">
        <v>0</v>
      </c>
      <c r="E220" s="4">
        <v>0</v>
      </c>
      <c r="F220" s="4">
        <v>0</v>
      </c>
      <c r="G220" s="4">
        <v>0</v>
      </c>
      <c r="H220" s="4">
        <v>0</v>
      </c>
      <c r="I220" s="4">
        <v>0</v>
      </c>
      <c r="J220" s="73">
        <v>0</v>
      </c>
      <c r="K220" s="256">
        <v>0</v>
      </c>
      <c r="L220" s="140"/>
      <c r="M220" s="69"/>
      <c r="N220" s="69">
        <f t="shared" si="78"/>
        <v>0</v>
      </c>
    </row>
    <row r="221" spans="1:20" ht="18" customHeight="1">
      <c r="A221" s="589"/>
      <c r="B221" s="12" t="s">
        <v>32</v>
      </c>
      <c r="C221" s="604" t="s">
        <v>39</v>
      </c>
      <c r="D221" s="543">
        <f>D228</f>
        <v>40042.04</v>
      </c>
      <c r="E221" s="543">
        <f>E228</f>
        <v>95563.760000000009</v>
      </c>
      <c r="F221" s="543">
        <f>F228</f>
        <v>88008.709999999992</v>
      </c>
      <c r="G221" s="543">
        <f>G228+G225</f>
        <v>191819.59999999998</v>
      </c>
      <c r="H221" s="543">
        <f>H228+H227</f>
        <v>284891.75</v>
      </c>
      <c r="I221" s="538">
        <v>78111.820000000007</v>
      </c>
      <c r="J221" s="543">
        <f t="shared" ref="J221" si="79">J228</f>
        <v>30295.010000000002</v>
      </c>
      <c r="K221" s="543">
        <f>K226+K228</f>
        <v>29063.46</v>
      </c>
      <c r="L221" s="138"/>
      <c r="M221" s="69"/>
      <c r="N221" s="69">
        <f t="shared" si="78"/>
        <v>719642.28999999992</v>
      </c>
    </row>
    <row r="222" spans="1:20" ht="47.25" customHeight="1">
      <c r="A222" s="557"/>
      <c r="B222" s="182" t="s">
        <v>107</v>
      </c>
      <c r="C222" s="605"/>
      <c r="D222" s="544"/>
      <c r="E222" s="544"/>
      <c r="F222" s="544"/>
      <c r="G222" s="544"/>
      <c r="H222" s="544"/>
      <c r="I222" s="538"/>
      <c r="J222" s="544"/>
      <c r="K222" s="544"/>
      <c r="L222" s="140"/>
      <c r="M222" s="69"/>
      <c r="N222" s="69">
        <f t="shared" si="78"/>
        <v>0</v>
      </c>
    </row>
    <row r="223" spans="1:20" ht="14.25" customHeight="1">
      <c r="A223" s="459"/>
      <c r="B223" s="466"/>
      <c r="C223" s="462" t="s">
        <v>152</v>
      </c>
      <c r="D223" s="455">
        <f>D221</f>
        <v>40042.04</v>
      </c>
      <c r="E223" s="455">
        <f t="shared" ref="E223:G223" si="80">E221</f>
        <v>95563.760000000009</v>
      </c>
      <c r="F223" s="455">
        <f t="shared" si="80"/>
        <v>88008.709999999992</v>
      </c>
      <c r="G223" s="455">
        <f t="shared" si="80"/>
        <v>191819.59999999998</v>
      </c>
      <c r="H223" s="456">
        <v>0</v>
      </c>
      <c r="I223" s="454"/>
      <c r="J223" s="473">
        <v>0</v>
      </c>
      <c r="K223" s="474">
        <v>0</v>
      </c>
      <c r="L223" s="140"/>
      <c r="M223" s="69"/>
      <c r="N223" s="69"/>
    </row>
    <row r="224" spans="1:20" ht="15" customHeight="1">
      <c r="A224" s="459"/>
      <c r="B224" s="466"/>
      <c r="C224" s="462" t="s">
        <v>153</v>
      </c>
      <c r="D224" s="456">
        <v>0</v>
      </c>
      <c r="E224" s="456">
        <v>0</v>
      </c>
      <c r="F224" s="456">
        <v>0</v>
      </c>
      <c r="G224" s="456">
        <v>0</v>
      </c>
      <c r="H224" s="455">
        <f>H221</f>
        <v>284891.75</v>
      </c>
      <c r="I224" s="454"/>
      <c r="J224" s="455">
        <f t="shared" ref="J224:K224" si="81">J221</f>
        <v>30295.010000000002</v>
      </c>
      <c r="K224" s="455">
        <f t="shared" si="81"/>
        <v>29063.46</v>
      </c>
      <c r="L224" s="140"/>
      <c r="M224" s="69"/>
      <c r="N224" s="69"/>
    </row>
    <row r="225" spans="1:16" ht="15" customHeight="1">
      <c r="A225" s="557"/>
      <c r="B225" s="560"/>
      <c r="C225" s="236" t="s">
        <v>20</v>
      </c>
      <c r="D225" s="538">
        <v>0</v>
      </c>
      <c r="E225" s="538">
        <v>0</v>
      </c>
      <c r="F225" s="538">
        <v>0</v>
      </c>
      <c r="G225" s="537">
        <f>G227</f>
        <v>133099.21</v>
      </c>
      <c r="H225" s="538">
        <f>H227</f>
        <v>223048.05000000002</v>
      </c>
      <c r="I225" s="538">
        <v>0</v>
      </c>
      <c r="J225" s="549">
        <v>0</v>
      </c>
      <c r="K225" s="265"/>
      <c r="L225" s="140"/>
      <c r="M225" s="69"/>
      <c r="N225" s="69">
        <f t="shared" si="78"/>
        <v>356147.26</v>
      </c>
    </row>
    <row r="226" spans="1:16" ht="12.95" customHeight="1">
      <c r="A226" s="557"/>
      <c r="B226" s="560"/>
      <c r="C226" s="250" t="s">
        <v>21</v>
      </c>
      <c r="D226" s="538"/>
      <c r="E226" s="538"/>
      <c r="F226" s="538"/>
      <c r="G226" s="538"/>
      <c r="H226" s="538"/>
      <c r="I226" s="538"/>
      <c r="J226" s="549"/>
      <c r="K226" s="264">
        <v>0</v>
      </c>
      <c r="L226" s="140"/>
      <c r="M226" s="69"/>
      <c r="N226" s="69">
        <f t="shared" si="78"/>
        <v>0</v>
      </c>
    </row>
    <row r="227" spans="1:16" ht="54.75" customHeight="1">
      <c r="A227" s="11"/>
      <c r="B227" s="14"/>
      <c r="C227" s="316" t="s">
        <v>150</v>
      </c>
      <c r="D227" s="291">
        <v>0</v>
      </c>
      <c r="E227" s="4">
        <v>0</v>
      </c>
      <c r="F227" s="4">
        <v>0</v>
      </c>
      <c r="G227" s="208">
        <f>G208</f>
        <v>133099.21</v>
      </c>
      <c r="H227" s="4">
        <f>H329</f>
        <v>223048.05000000002</v>
      </c>
      <c r="I227" s="4">
        <v>0</v>
      </c>
      <c r="J227" s="256">
        <v>0</v>
      </c>
      <c r="K227" s="256">
        <v>0</v>
      </c>
      <c r="L227" s="140"/>
      <c r="M227" s="69"/>
      <c r="N227" s="69">
        <f t="shared" si="78"/>
        <v>356147.26</v>
      </c>
      <c r="P227" s="69"/>
    </row>
    <row r="228" spans="1:16" ht="24.75" customHeight="1">
      <c r="A228" s="11"/>
      <c r="B228" s="14"/>
      <c r="C228" s="235" t="s">
        <v>40</v>
      </c>
      <c r="D228" s="293">
        <f>D231</f>
        <v>40042.04</v>
      </c>
      <c r="E228" s="51">
        <f>E231</f>
        <v>95563.760000000009</v>
      </c>
      <c r="F228" s="51">
        <f t="shared" ref="F228:J228" si="82">F231</f>
        <v>88008.709999999992</v>
      </c>
      <c r="G228" s="51">
        <f t="shared" si="82"/>
        <v>58720.39</v>
      </c>
      <c r="H228" s="51">
        <f t="shared" si="82"/>
        <v>61843.7</v>
      </c>
      <c r="I228" s="51">
        <f t="shared" si="82"/>
        <v>50042.039999999994</v>
      </c>
      <c r="J228" s="258">
        <f t="shared" si="82"/>
        <v>30295.010000000002</v>
      </c>
      <c r="K228" s="258">
        <f>K233</f>
        <v>29063.46</v>
      </c>
      <c r="L228" s="138"/>
      <c r="M228" s="69"/>
      <c r="N228" s="69">
        <f t="shared" si="78"/>
        <v>363495.03</v>
      </c>
    </row>
    <row r="229" spans="1:16" ht="15.75" customHeight="1">
      <c r="A229" s="459"/>
      <c r="B229" s="460"/>
      <c r="C229" s="462" t="s">
        <v>152</v>
      </c>
      <c r="D229" s="457">
        <f>D231</f>
        <v>40042.04</v>
      </c>
      <c r="E229" s="457">
        <f t="shared" ref="E229:G229" si="83">E231</f>
        <v>95563.760000000009</v>
      </c>
      <c r="F229" s="457">
        <f t="shared" si="83"/>
        <v>88008.709999999992</v>
      </c>
      <c r="G229" s="457">
        <f t="shared" si="83"/>
        <v>58720.39</v>
      </c>
      <c r="H229" s="472">
        <v>0</v>
      </c>
      <c r="I229" s="472"/>
      <c r="J229" s="472">
        <v>0</v>
      </c>
      <c r="K229" s="472">
        <v>0</v>
      </c>
      <c r="L229" s="138"/>
      <c r="M229" s="69"/>
      <c r="N229" s="69"/>
    </row>
    <row r="230" spans="1:16" ht="19.5" customHeight="1">
      <c r="A230" s="459"/>
      <c r="B230" s="460"/>
      <c r="C230" s="462" t="s">
        <v>153</v>
      </c>
      <c r="D230" s="472">
        <v>0</v>
      </c>
      <c r="E230" s="472">
        <v>0</v>
      </c>
      <c r="F230" s="472">
        <v>0</v>
      </c>
      <c r="G230" s="472">
        <v>0</v>
      </c>
      <c r="H230" s="457">
        <f>H231</f>
        <v>61843.7</v>
      </c>
      <c r="I230" s="457"/>
      <c r="J230" s="457">
        <f t="shared" ref="J230" si="84">J231</f>
        <v>30295.010000000002</v>
      </c>
      <c r="K230" s="457">
        <f>K233</f>
        <v>29063.46</v>
      </c>
      <c r="L230" s="138"/>
      <c r="M230" s="69"/>
      <c r="N230" s="69"/>
    </row>
    <row r="231" spans="1:16" ht="15.75">
      <c r="A231" s="557"/>
      <c r="B231" s="14"/>
      <c r="C231" s="602" t="s">
        <v>150</v>
      </c>
      <c r="D231" s="545">
        <v>40042.04</v>
      </c>
      <c r="E231" s="545">
        <f>E239+E293+E336</f>
        <v>95563.760000000009</v>
      </c>
      <c r="F231" s="545">
        <f t="shared" ref="F231:J231" si="85">F239+F293+F336</f>
        <v>88008.709999999992</v>
      </c>
      <c r="G231" s="545">
        <f t="shared" si="85"/>
        <v>58720.39</v>
      </c>
      <c r="H231" s="545">
        <f t="shared" si="85"/>
        <v>61843.7</v>
      </c>
      <c r="I231" s="545">
        <f t="shared" si="85"/>
        <v>50042.039999999994</v>
      </c>
      <c r="J231" s="545">
        <f t="shared" si="85"/>
        <v>30295.010000000002</v>
      </c>
      <c r="K231" s="262"/>
      <c r="L231" s="138"/>
      <c r="M231" s="69"/>
      <c r="N231" s="69">
        <f t="shared" si="78"/>
        <v>334431.57</v>
      </c>
    </row>
    <row r="232" spans="1:16" ht="15.75">
      <c r="A232" s="557"/>
      <c r="B232" s="14"/>
      <c r="C232" s="602"/>
      <c r="D232" s="546"/>
      <c r="E232" s="546"/>
      <c r="F232" s="546"/>
      <c r="G232" s="546"/>
      <c r="H232" s="546"/>
      <c r="I232" s="546"/>
      <c r="J232" s="546"/>
      <c r="K232" s="263"/>
      <c r="L232" s="140"/>
      <c r="M232" s="69"/>
      <c r="N232" s="69">
        <f t="shared" si="78"/>
        <v>0</v>
      </c>
    </row>
    <row r="233" spans="1:16" ht="15" customHeight="1">
      <c r="A233" s="557"/>
      <c r="B233" s="184" t="s">
        <v>109</v>
      </c>
      <c r="C233" s="602"/>
      <c r="D233" s="547"/>
      <c r="E233" s="547"/>
      <c r="F233" s="547"/>
      <c r="G233" s="547"/>
      <c r="H233" s="547"/>
      <c r="I233" s="547"/>
      <c r="J233" s="547"/>
      <c r="K233" s="77">
        <f>K235+K295+K336</f>
        <v>29063.46</v>
      </c>
      <c r="L233" s="140"/>
      <c r="M233" s="69"/>
      <c r="N233" s="69">
        <f t="shared" si="78"/>
        <v>29063.46</v>
      </c>
      <c r="P233" s="122"/>
    </row>
    <row r="234" spans="1:16" ht="27.75" customHeight="1">
      <c r="A234" s="33"/>
      <c r="B234" s="34"/>
      <c r="C234" s="235" t="s">
        <v>13</v>
      </c>
      <c r="D234" s="300">
        <v>6829.49</v>
      </c>
      <c r="E234" s="67">
        <f>E324</f>
        <v>7220.37</v>
      </c>
      <c r="F234" s="67">
        <f>F324</f>
        <v>8104.9</v>
      </c>
      <c r="G234" s="67">
        <f>G324</f>
        <v>9934.27</v>
      </c>
      <c r="H234" s="67">
        <f t="shared" ref="H234:K234" si="86">H324</f>
        <v>12121.59</v>
      </c>
      <c r="I234" s="67">
        <f t="shared" si="86"/>
        <v>9321.8700000000008</v>
      </c>
      <c r="J234" s="261">
        <f t="shared" si="86"/>
        <v>11990.76</v>
      </c>
      <c r="K234" s="261">
        <f t="shared" si="86"/>
        <v>14020.96</v>
      </c>
      <c r="L234" s="137"/>
      <c r="M234" s="69"/>
      <c r="N234" s="69">
        <f t="shared" si="78"/>
        <v>63392.850000000006</v>
      </c>
    </row>
    <row r="235" spans="1:16" ht="27.75" customHeight="1">
      <c r="A235" s="606" t="s">
        <v>41</v>
      </c>
      <c r="B235" s="612" t="s">
        <v>108</v>
      </c>
      <c r="C235" s="235" t="s">
        <v>39</v>
      </c>
      <c r="D235" s="298">
        <f t="shared" ref="D235:K235" si="87">D238</f>
        <v>25127.15</v>
      </c>
      <c r="E235" s="185">
        <f t="shared" si="87"/>
        <v>39324.67</v>
      </c>
      <c r="F235" s="185">
        <f t="shared" si="87"/>
        <v>30432.27</v>
      </c>
      <c r="G235" s="185">
        <f t="shared" si="87"/>
        <v>25756.13</v>
      </c>
      <c r="H235" s="484">
        <f t="shared" si="87"/>
        <v>22457.360000000001</v>
      </c>
      <c r="I235" s="484">
        <f t="shared" si="87"/>
        <v>30096.869999999995</v>
      </c>
      <c r="J235" s="469">
        <f t="shared" si="87"/>
        <v>0</v>
      </c>
      <c r="K235" s="469">
        <f t="shared" si="87"/>
        <v>0</v>
      </c>
      <c r="L235" s="137"/>
      <c r="M235" s="69"/>
      <c r="N235" s="69">
        <f t="shared" si="78"/>
        <v>117970.43000000001</v>
      </c>
    </row>
    <row r="236" spans="1:16" ht="17.25" customHeight="1">
      <c r="A236" s="607"/>
      <c r="B236" s="613"/>
      <c r="C236" s="426" t="s">
        <v>152</v>
      </c>
      <c r="D236" s="422">
        <f>D235</f>
        <v>25127.15</v>
      </c>
      <c r="E236" s="422">
        <f t="shared" ref="E236:G236" si="88">E235</f>
        <v>39324.67</v>
      </c>
      <c r="F236" s="422">
        <f t="shared" si="88"/>
        <v>30432.27</v>
      </c>
      <c r="G236" s="422">
        <f t="shared" si="88"/>
        <v>25756.13</v>
      </c>
      <c r="H236" s="469">
        <v>0</v>
      </c>
      <c r="I236" s="484"/>
      <c r="J236" s="469">
        <v>0</v>
      </c>
      <c r="K236" s="469">
        <v>0</v>
      </c>
      <c r="L236" s="137"/>
      <c r="M236" s="69"/>
      <c r="N236" s="69"/>
    </row>
    <row r="237" spans="1:16" ht="16.5" customHeight="1">
      <c r="A237" s="607"/>
      <c r="B237" s="613"/>
      <c r="C237" s="426" t="s">
        <v>153</v>
      </c>
      <c r="D237" s="422">
        <v>0</v>
      </c>
      <c r="E237" s="425">
        <v>0</v>
      </c>
      <c r="F237" s="425">
        <v>0</v>
      </c>
      <c r="G237" s="425">
        <v>0</v>
      </c>
      <c r="H237" s="484">
        <f>H235</f>
        <v>22457.360000000001</v>
      </c>
      <c r="I237" s="484"/>
      <c r="J237" s="469">
        <f t="shared" ref="J237:K237" si="89">J235</f>
        <v>0</v>
      </c>
      <c r="K237" s="469">
        <f t="shared" si="89"/>
        <v>0</v>
      </c>
      <c r="L237" s="137"/>
      <c r="M237" s="69"/>
      <c r="N237" s="69"/>
    </row>
    <row r="238" spans="1:16" ht="27.75" customHeight="1">
      <c r="A238" s="607"/>
      <c r="B238" s="613"/>
      <c r="C238" s="235" t="s">
        <v>40</v>
      </c>
      <c r="D238" s="298">
        <f>D239</f>
        <v>25127.15</v>
      </c>
      <c r="E238" s="422">
        <f t="shared" ref="E238:G238" si="90">E239</f>
        <v>39324.67</v>
      </c>
      <c r="F238" s="422">
        <f t="shared" si="90"/>
        <v>30432.27</v>
      </c>
      <c r="G238" s="422">
        <f t="shared" si="90"/>
        <v>25756.13</v>
      </c>
      <c r="H238" s="187">
        <f t="shared" ref="H238:K238" si="91">H241</f>
        <v>22457.360000000001</v>
      </c>
      <c r="I238" s="187">
        <f t="shared" si="91"/>
        <v>30096.869999999995</v>
      </c>
      <c r="J238" s="175">
        <f t="shared" si="91"/>
        <v>0</v>
      </c>
      <c r="K238" s="175">
        <f t="shared" si="91"/>
        <v>0</v>
      </c>
      <c r="L238" s="137"/>
      <c r="M238" s="69"/>
      <c r="N238" s="69">
        <f t="shared" si="78"/>
        <v>117970.43000000001</v>
      </c>
    </row>
    <row r="239" spans="1:16" ht="56.25" customHeight="1">
      <c r="A239" s="607"/>
      <c r="B239" s="613"/>
      <c r="C239" s="431" t="s">
        <v>150</v>
      </c>
      <c r="D239" s="422">
        <v>25127.15</v>
      </c>
      <c r="E239" s="428">
        <f t="shared" ref="E239:K239" si="92">E242+E249+E254+E261+E268+E275+E282</f>
        <v>39324.67</v>
      </c>
      <c r="F239" s="428">
        <f t="shared" si="92"/>
        <v>30432.27</v>
      </c>
      <c r="G239" s="428">
        <f t="shared" si="92"/>
        <v>25756.13</v>
      </c>
      <c r="H239" s="428">
        <f t="shared" si="92"/>
        <v>22457.360000000001</v>
      </c>
      <c r="I239" s="428">
        <f t="shared" si="92"/>
        <v>30096.869999999995</v>
      </c>
      <c r="J239" s="175">
        <f t="shared" si="92"/>
        <v>0</v>
      </c>
      <c r="K239" s="175">
        <f t="shared" si="92"/>
        <v>0</v>
      </c>
      <c r="L239" s="137"/>
      <c r="M239" s="69"/>
      <c r="N239" s="69"/>
    </row>
    <row r="240" spans="1:16" ht="19.5" customHeight="1">
      <c r="A240" s="607"/>
      <c r="B240" s="613"/>
      <c r="C240" s="426" t="s">
        <v>152</v>
      </c>
      <c r="D240" s="422">
        <v>25127.15</v>
      </c>
      <c r="E240" s="428">
        <f>E245+E252+E257+E264+E271+E278+E285</f>
        <v>39324.67</v>
      </c>
      <c r="F240" s="428">
        <f>F245+F252+F257+F264+F271+F278+F285</f>
        <v>30432.27</v>
      </c>
      <c r="G240" s="428">
        <f>G239</f>
        <v>25756.13</v>
      </c>
      <c r="H240" s="175">
        <v>0</v>
      </c>
      <c r="I240" s="428"/>
      <c r="J240" s="175">
        <v>0</v>
      </c>
      <c r="K240" s="175">
        <v>0</v>
      </c>
      <c r="L240" s="137"/>
      <c r="M240" s="69"/>
      <c r="N240" s="69"/>
    </row>
    <row r="241" spans="1:27" ht="21" customHeight="1">
      <c r="A241" s="608"/>
      <c r="B241" s="614"/>
      <c r="C241" s="426" t="s">
        <v>153</v>
      </c>
      <c r="D241" s="298">
        <v>0</v>
      </c>
      <c r="E241" s="175">
        <v>0</v>
      </c>
      <c r="F241" s="175">
        <v>0</v>
      </c>
      <c r="G241" s="175">
        <v>0</v>
      </c>
      <c r="H241" s="187">
        <f>H248+H253+H260+H267+H274+H281+H288</f>
        <v>22457.360000000001</v>
      </c>
      <c r="I241" s="187">
        <f>I248+I253+I260+I267+I274+I281+I288</f>
        <v>30096.869999999995</v>
      </c>
      <c r="J241" s="175">
        <f>J248+J253+J260+J267+J274+J281+J288</f>
        <v>0</v>
      </c>
      <c r="K241" s="175">
        <f>K248+K253+K260+K267+K274+K281+K288</f>
        <v>0</v>
      </c>
      <c r="L241" s="137"/>
      <c r="M241" s="69"/>
      <c r="N241" s="69">
        <f t="shared" si="78"/>
        <v>22457.360000000001</v>
      </c>
    </row>
    <row r="242" spans="1:27" ht="14.45" customHeight="1">
      <c r="A242" s="606" t="s">
        <v>42</v>
      </c>
      <c r="B242" s="609" t="s">
        <v>161</v>
      </c>
      <c r="C242" s="235" t="s">
        <v>39</v>
      </c>
      <c r="D242" s="307">
        <f>D245</f>
        <v>3000</v>
      </c>
      <c r="E242" s="108">
        <f>E245</f>
        <v>6500</v>
      </c>
      <c r="F242" s="49">
        <f>F245</f>
        <v>22918.25</v>
      </c>
      <c r="G242" s="49">
        <f>G245</f>
        <v>4701.93</v>
      </c>
      <c r="H242" s="161">
        <f t="shared" ref="H242:K242" si="93">H245</f>
        <v>6887.58</v>
      </c>
      <c r="I242" s="161">
        <f t="shared" si="93"/>
        <v>0</v>
      </c>
      <c r="J242" s="416">
        <f t="shared" si="93"/>
        <v>0</v>
      </c>
      <c r="K242" s="416">
        <f t="shared" si="93"/>
        <v>0</v>
      </c>
      <c r="L242" s="140"/>
      <c r="M242" s="69"/>
      <c r="N242" s="69">
        <f t="shared" si="78"/>
        <v>41007.760000000002</v>
      </c>
      <c r="P242" s="69"/>
    </row>
    <row r="243" spans="1:27" ht="14.45" customHeight="1">
      <c r="A243" s="607"/>
      <c r="B243" s="610"/>
      <c r="C243" s="426" t="s">
        <v>152</v>
      </c>
      <c r="D243" s="307">
        <f>D242</f>
        <v>3000</v>
      </c>
      <c r="E243" s="307">
        <f t="shared" ref="E243:G243" si="94">E242</f>
        <v>6500</v>
      </c>
      <c r="F243" s="307">
        <f t="shared" si="94"/>
        <v>22918.25</v>
      </c>
      <c r="G243" s="307">
        <f t="shared" si="94"/>
        <v>4701.93</v>
      </c>
      <c r="H243" s="175">
        <v>0</v>
      </c>
      <c r="I243" s="428"/>
      <c r="J243" s="175">
        <v>0</v>
      </c>
      <c r="K243" s="175">
        <v>0</v>
      </c>
      <c r="L243" s="140"/>
      <c r="M243" s="69"/>
      <c r="N243" s="69"/>
      <c r="P243" s="69"/>
    </row>
    <row r="244" spans="1:27" ht="14.45" customHeight="1">
      <c r="A244" s="607"/>
      <c r="B244" s="610"/>
      <c r="C244" s="426" t="s">
        <v>153</v>
      </c>
      <c r="D244" s="422">
        <v>0</v>
      </c>
      <c r="E244" s="175">
        <v>0</v>
      </c>
      <c r="F244" s="175">
        <v>0</v>
      </c>
      <c r="G244" s="175">
        <v>0</v>
      </c>
      <c r="H244" s="421">
        <f>H242</f>
        <v>6887.58</v>
      </c>
      <c r="I244" s="421"/>
      <c r="J244" s="421">
        <f t="shared" ref="J244:K244" si="95">J242</f>
        <v>0</v>
      </c>
      <c r="K244" s="421">
        <f t="shared" si="95"/>
        <v>0</v>
      </c>
      <c r="L244" s="140"/>
      <c r="M244" s="69"/>
      <c r="N244" s="69"/>
      <c r="P244" s="69"/>
    </row>
    <row r="245" spans="1:27" ht="22.5" customHeight="1">
      <c r="A245" s="607"/>
      <c r="B245" s="610"/>
      <c r="C245" s="235" t="s">
        <v>40</v>
      </c>
      <c r="D245" s="308">
        <f>D246</f>
        <v>3000</v>
      </c>
      <c r="E245" s="308">
        <f t="shared" ref="E245:G245" si="96">E246</f>
        <v>6500</v>
      </c>
      <c r="F245" s="308">
        <f t="shared" si="96"/>
        <v>22918.25</v>
      </c>
      <c r="G245" s="308">
        <f t="shared" si="96"/>
        <v>4701.93</v>
      </c>
      <c r="H245" s="161">
        <f t="shared" ref="H245:K245" si="97">H248</f>
        <v>6887.58</v>
      </c>
      <c r="I245" s="161">
        <f t="shared" si="97"/>
        <v>0</v>
      </c>
      <c r="J245" s="416">
        <f t="shared" si="97"/>
        <v>0</v>
      </c>
      <c r="K245" s="416">
        <f t="shared" si="97"/>
        <v>0</v>
      </c>
      <c r="L245" s="140"/>
      <c r="M245" s="69"/>
      <c r="N245" s="69">
        <f t="shared" si="78"/>
        <v>41007.760000000002</v>
      </c>
    </row>
    <row r="246" spans="1:27" ht="53.25" customHeight="1">
      <c r="A246" s="607"/>
      <c r="B246" s="610"/>
      <c r="C246" s="431" t="s">
        <v>150</v>
      </c>
      <c r="D246" s="308">
        <v>3000</v>
      </c>
      <c r="E246" s="420">
        <v>6500</v>
      </c>
      <c r="F246" s="421">
        <v>22918.25</v>
      </c>
      <c r="G246" s="421">
        <v>4701.93</v>
      </c>
      <c r="H246" s="421">
        <f>3887.58+3000</f>
        <v>6887.58</v>
      </c>
      <c r="I246" s="421">
        <v>30718.13</v>
      </c>
      <c r="J246" s="425">
        <v>0</v>
      </c>
      <c r="K246" s="425">
        <v>0</v>
      </c>
      <c r="L246" s="140"/>
      <c r="M246" s="69"/>
      <c r="N246" s="69"/>
    </row>
    <row r="247" spans="1:27" ht="22.5" customHeight="1">
      <c r="A247" s="607"/>
      <c r="B247" s="610"/>
      <c r="C247" s="426" t="s">
        <v>152</v>
      </c>
      <c r="D247" s="308">
        <f>D246</f>
        <v>3000</v>
      </c>
      <c r="E247" s="308">
        <f t="shared" ref="E247" si="98">E246</f>
        <v>6500</v>
      </c>
      <c r="F247" s="308">
        <f t="shared" ref="F247" si="99">F246</f>
        <v>22918.25</v>
      </c>
      <c r="G247" s="308">
        <f t="shared" ref="G247" si="100">G246</f>
        <v>4701.93</v>
      </c>
      <c r="H247" s="175">
        <v>0</v>
      </c>
      <c r="I247" s="428"/>
      <c r="J247" s="175">
        <v>0</v>
      </c>
      <c r="K247" s="175">
        <v>0</v>
      </c>
      <c r="L247" s="140"/>
      <c r="M247" s="69"/>
      <c r="N247" s="69"/>
    </row>
    <row r="248" spans="1:27" ht="19.5" customHeight="1">
      <c r="A248" s="608"/>
      <c r="B248" s="611"/>
      <c r="C248" s="426" t="s">
        <v>153</v>
      </c>
      <c r="D248" s="422">
        <v>0</v>
      </c>
      <c r="E248" s="175">
        <v>0</v>
      </c>
      <c r="F248" s="175">
        <v>0</v>
      </c>
      <c r="G248" s="175">
        <v>0</v>
      </c>
      <c r="H248" s="421">
        <f>H246</f>
        <v>6887.58</v>
      </c>
      <c r="I248" s="421"/>
      <c r="J248" s="421">
        <f t="shared" ref="J248:K248" si="101">J246</f>
        <v>0</v>
      </c>
      <c r="K248" s="421">
        <f t="shared" si="101"/>
        <v>0</v>
      </c>
      <c r="L248" s="140"/>
      <c r="M248" s="69"/>
      <c r="N248" s="69">
        <f t="shared" si="78"/>
        <v>6887.58</v>
      </c>
      <c r="P248" s="69"/>
    </row>
    <row r="249" spans="1:27" ht="27" customHeight="1">
      <c r="A249" s="35" t="s">
        <v>43</v>
      </c>
      <c r="B249" s="486" t="s">
        <v>162</v>
      </c>
      <c r="C249" s="235" t="s">
        <v>39</v>
      </c>
      <c r="D249" s="298">
        <f>D252</f>
        <v>19637.59</v>
      </c>
      <c r="E249" s="4">
        <v>22409.42</v>
      </c>
      <c r="F249" s="93">
        <f>F252</f>
        <v>6622.32</v>
      </c>
      <c r="G249" s="187">
        <f>G252</f>
        <v>11192.76</v>
      </c>
      <c r="H249" s="261">
        <f>H252</f>
        <v>7000</v>
      </c>
      <c r="I249" s="163">
        <f t="shared" ref="I249" si="102">I252</f>
        <v>12589.23</v>
      </c>
      <c r="J249" s="175">
        <f>J252</f>
        <v>0</v>
      </c>
      <c r="K249" s="175">
        <f>K252</f>
        <v>0</v>
      </c>
      <c r="L249" s="139"/>
      <c r="M249" s="196"/>
      <c r="N249" s="69">
        <f t="shared" si="78"/>
        <v>47224.5</v>
      </c>
      <c r="O249" s="196"/>
      <c r="P249" s="196"/>
      <c r="Q249" s="122"/>
      <c r="R249" s="122"/>
      <c r="S249" s="122"/>
      <c r="T249" s="122"/>
      <c r="U249" s="122"/>
      <c r="V249" s="122"/>
      <c r="W249" s="122"/>
      <c r="X249" s="122"/>
      <c r="Y249" s="122"/>
      <c r="Z249" s="122"/>
      <c r="AA249" s="122"/>
    </row>
    <row r="250" spans="1:27" ht="19.5" customHeight="1">
      <c r="A250" s="429"/>
      <c r="B250" s="430"/>
      <c r="C250" s="426" t="s">
        <v>152</v>
      </c>
      <c r="D250" s="422">
        <f>D249</f>
        <v>19637.59</v>
      </c>
      <c r="E250" s="422">
        <f t="shared" ref="E250:G250" si="103">E249</f>
        <v>22409.42</v>
      </c>
      <c r="F250" s="422">
        <f t="shared" si="103"/>
        <v>6622.32</v>
      </c>
      <c r="G250" s="422">
        <f t="shared" si="103"/>
        <v>11192.76</v>
      </c>
      <c r="H250" s="175">
        <v>0</v>
      </c>
      <c r="I250" s="428"/>
      <c r="J250" s="175">
        <v>0</v>
      </c>
      <c r="K250" s="175">
        <v>0</v>
      </c>
      <c r="L250" s="139"/>
      <c r="M250" s="196"/>
      <c r="N250" s="69"/>
      <c r="O250" s="196"/>
      <c r="P250" s="196"/>
      <c r="Q250" s="122"/>
      <c r="R250" s="122"/>
      <c r="S250" s="122"/>
      <c r="T250" s="122"/>
      <c r="U250" s="122"/>
      <c r="V250" s="122"/>
      <c r="W250" s="122"/>
      <c r="X250" s="122"/>
      <c r="Y250" s="122"/>
      <c r="Z250" s="122"/>
      <c r="AA250" s="122"/>
    </row>
    <row r="251" spans="1:27" ht="18.75" customHeight="1">
      <c r="A251" s="429"/>
      <c r="B251" s="430"/>
      <c r="C251" s="426" t="s">
        <v>153</v>
      </c>
      <c r="D251" s="422">
        <v>0</v>
      </c>
      <c r="E251" s="175">
        <v>0</v>
      </c>
      <c r="F251" s="175">
        <v>0</v>
      </c>
      <c r="G251" s="175">
        <v>0</v>
      </c>
      <c r="H251" s="428">
        <f>H249</f>
        <v>7000</v>
      </c>
      <c r="I251" s="427"/>
      <c r="J251" s="175">
        <f t="shared" ref="J251:K251" si="104">J249</f>
        <v>0</v>
      </c>
      <c r="K251" s="175">
        <f t="shared" si="104"/>
        <v>0</v>
      </c>
      <c r="L251" s="139"/>
      <c r="M251" s="196"/>
      <c r="N251" s="69"/>
      <c r="O251" s="196"/>
      <c r="P251" s="196"/>
      <c r="Q251" s="122"/>
      <c r="R251" s="122"/>
      <c r="S251" s="122"/>
      <c r="T251" s="122"/>
      <c r="U251" s="122"/>
      <c r="V251" s="122"/>
      <c r="W251" s="122"/>
      <c r="X251" s="122"/>
      <c r="Y251" s="122"/>
      <c r="Z251" s="122"/>
      <c r="AA251" s="122"/>
    </row>
    <row r="252" spans="1:27" ht="27" customHeight="1">
      <c r="A252" s="21"/>
      <c r="B252" s="29"/>
      <c r="C252" s="235" t="s">
        <v>40</v>
      </c>
      <c r="D252" s="298">
        <f>D253</f>
        <v>19637.59</v>
      </c>
      <c r="E252" s="4">
        <v>22409.42</v>
      </c>
      <c r="F252" s="93">
        <f t="shared" ref="F252:K252" si="105">F253</f>
        <v>6622.32</v>
      </c>
      <c r="G252" s="187">
        <f t="shared" si="105"/>
        <v>11192.76</v>
      </c>
      <c r="H252" s="261">
        <f t="shared" si="105"/>
        <v>7000</v>
      </c>
      <c r="I252" s="163">
        <f t="shared" ref="I252" si="106">I253</f>
        <v>12589.23</v>
      </c>
      <c r="J252" s="175">
        <f t="shared" si="105"/>
        <v>0</v>
      </c>
      <c r="K252" s="175">
        <f t="shared" si="105"/>
        <v>0</v>
      </c>
      <c r="L252" s="139"/>
      <c r="M252" s="196"/>
      <c r="N252" s="69">
        <f t="shared" si="78"/>
        <v>47224.5</v>
      </c>
      <c r="O252" s="196"/>
      <c r="P252" s="196"/>
      <c r="Q252" s="122"/>
      <c r="R252" s="122"/>
      <c r="S252" s="122"/>
      <c r="T252" s="122"/>
      <c r="U252" s="122"/>
      <c r="V252" s="122"/>
      <c r="W252" s="122"/>
      <c r="X252" s="122"/>
      <c r="Y252" s="122"/>
      <c r="Z252" s="122"/>
      <c r="AA252" s="122"/>
    </row>
    <row r="253" spans="1:27" ht="69" customHeight="1">
      <c r="A253" s="18"/>
      <c r="B253" s="37"/>
      <c r="C253" s="316" t="s">
        <v>150</v>
      </c>
      <c r="D253" s="298">
        <v>19637.59</v>
      </c>
      <c r="E253" s="4">
        <v>22409.42</v>
      </c>
      <c r="F253" s="93">
        <v>6622.32</v>
      </c>
      <c r="G253" s="2">
        <v>11192.76</v>
      </c>
      <c r="H253" s="261">
        <v>7000</v>
      </c>
      <c r="I253" s="2">
        <v>12589.23</v>
      </c>
      <c r="J253" s="175">
        <v>0</v>
      </c>
      <c r="K253" s="175">
        <v>0</v>
      </c>
      <c r="L253" s="139"/>
      <c r="M253" s="196"/>
      <c r="N253" s="69">
        <f t="shared" si="78"/>
        <v>47224.5</v>
      </c>
      <c r="O253" s="122"/>
      <c r="P253" s="122"/>
      <c r="Q253" s="122"/>
      <c r="R253" s="122"/>
      <c r="S253" s="122"/>
      <c r="T253" s="122"/>
      <c r="U253" s="122"/>
      <c r="V253" s="122"/>
      <c r="W253" s="122"/>
      <c r="X253" s="122"/>
      <c r="Y253" s="122"/>
      <c r="Z253" s="122"/>
      <c r="AA253" s="122"/>
    </row>
    <row r="254" spans="1:27" ht="28.5" customHeight="1">
      <c r="A254" s="35" t="s">
        <v>44</v>
      </c>
      <c r="B254" s="486" t="s">
        <v>163</v>
      </c>
      <c r="C254" s="255" t="s">
        <v>39</v>
      </c>
      <c r="D254" s="308">
        <v>1200</v>
      </c>
      <c r="E254" s="51">
        <v>800</v>
      </c>
      <c r="F254" s="92">
        <v>773.7</v>
      </c>
      <c r="G254" s="162">
        <f>G255</f>
        <v>3994.75</v>
      </c>
      <c r="H254" s="177">
        <f>H257</f>
        <v>4928.78</v>
      </c>
      <c r="I254" s="162">
        <f>I257</f>
        <v>4928.78</v>
      </c>
      <c r="J254" s="416">
        <f>J257</f>
        <v>0</v>
      </c>
      <c r="K254" s="416">
        <f>K257</f>
        <v>0</v>
      </c>
      <c r="L254" s="138"/>
      <c r="M254" s="196"/>
      <c r="N254" s="69">
        <f t="shared" si="78"/>
        <v>10497.23</v>
      </c>
      <c r="O254" s="122"/>
      <c r="P254" s="122"/>
      <c r="Q254" s="122"/>
      <c r="R254" s="122"/>
      <c r="S254" s="122"/>
      <c r="T254" s="122"/>
      <c r="U254" s="122"/>
      <c r="V254" s="122"/>
      <c r="W254" s="122"/>
      <c r="X254" s="122"/>
      <c r="Y254" s="122"/>
      <c r="Z254" s="122"/>
      <c r="AA254" s="122"/>
    </row>
    <row r="255" spans="1:27" ht="18" customHeight="1">
      <c r="A255" s="429"/>
      <c r="B255" s="430"/>
      <c r="C255" s="426" t="s">
        <v>152</v>
      </c>
      <c r="D255" s="308">
        <f>D254</f>
        <v>1200</v>
      </c>
      <c r="E255" s="308">
        <f t="shared" ref="E255:F255" si="107">E254</f>
        <v>800</v>
      </c>
      <c r="F255" s="308">
        <f t="shared" si="107"/>
        <v>773.7</v>
      </c>
      <c r="G255" s="308">
        <f>G258</f>
        <v>3994.75</v>
      </c>
      <c r="H255" s="425">
        <v>0</v>
      </c>
      <c r="I255" s="420"/>
      <c r="J255" s="425">
        <v>0</v>
      </c>
      <c r="K255" s="425">
        <v>0</v>
      </c>
      <c r="L255" s="138"/>
      <c r="M255" s="196"/>
      <c r="N255" s="69"/>
      <c r="O255" s="122"/>
      <c r="P255" s="122"/>
      <c r="Q255" s="122"/>
      <c r="R255" s="122"/>
      <c r="S255" s="122"/>
      <c r="T255" s="122"/>
      <c r="U255" s="122"/>
      <c r="V255" s="122"/>
      <c r="W255" s="122"/>
      <c r="X255" s="122"/>
      <c r="Y255" s="122"/>
      <c r="Z255" s="122"/>
      <c r="AA255" s="122"/>
    </row>
    <row r="256" spans="1:27" ht="18" customHeight="1">
      <c r="A256" s="429"/>
      <c r="B256" s="430"/>
      <c r="C256" s="426" t="s">
        <v>153</v>
      </c>
      <c r="D256" s="432">
        <v>0</v>
      </c>
      <c r="E256" s="425">
        <v>0</v>
      </c>
      <c r="F256" s="425">
        <v>0</v>
      </c>
      <c r="G256" s="425">
        <v>0</v>
      </c>
      <c r="H256" s="420">
        <f>H254</f>
        <v>4928.78</v>
      </c>
      <c r="I256" s="420"/>
      <c r="J256" s="425">
        <f t="shared" ref="J256:K256" si="108">J254</f>
        <v>0</v>
      </c>
      <c r="K256" s="425">
        <f t="shared" si="108"/>
        <v>0</v>
      </c>
      <c r="L256" s="138"/>
      <c r="M256" s="196"/>
      <c r="N256" s="69"/>
      <c r="O256" s="122"/>
      <c r="P256" s="122"/>
      <c r="Q256" s="122"/>
      <c r="R256" s="122"/>
      <c r="S256" s="122"/>
      <c r="T256" s="122"/>
      <c r="U256" s="122"/>
      <c r="V256" s="122"/>
      <c r="W256" s="122"/>
      <c r="X256" s="122"/>
      <c r="Y256" s="122"/>
      <c r="Z256" s="122"/>
      <c r="AA256" s="122"/>
    </row>
    <row r="257" spans="1:27" ht="23.25" customHeight="1">
      <c r="A257" s="20"/>
      <c r="B257" s="13"/>
      <c r="C257" s="235" t="s">
        <v>45</v>
      </c>
      <c r="D257" s="308">
        <f>D258</f>
        <v>1200</v>
      </c>
      <c r="E257" s="51">
        <v>800</v>
      </c>
      <c r="F257" s="92">
        <f>F258</f>
        <v>773.7</v>
      </c>
      <c r="G257" s="162"/>
      <c r="H257" s="177">
        <f t="shared" ref="H257:K257" si="109">H260</f>
        <v>4928.78</v>
      </c>
      <c r="I257" s="162">
        <f t="shared" ref="I257" si="110">I260</f>
        <v>4928.78</v>
      </c>
      <c r="J257" s="416">
        <f t="shared" si="109"/>
        <v>0</v>
      </c>
      <c r="K257" s="416">
        <f t="shared" si="109"/>
        <v>0</v>
      </c>
      <c r="L257" s="138"/>
      <c r="M257" s="196"/>
      <c r="N257" s="69">
        <f t="shared" si="78"/>
        <v>6502.48</v>
      </c>
      <c r="O257" s="122"/>
      <c r="P257" s="122"/>
      <c r="Q257" s="122"/>
      <c r="R257" s="122"/>
      <c r="S257" s="122"/>
      <c r="T257" s="122"/>
      <c r="U257" s="122"/>
      <c r="V257" s="122"/>
      <c r="W257" s="122"/>
      <c r="X257" s="122"/>
      <c r="Y257" s="122"/>
      <c r="Z257" s="122"/>
      <c r="AA257" s="122"/>
    </row>
    <row r="258" spans="1:27" ht="50.25" customHeight="1">
      <c r="A258" s="429"/>
      <c r="B258" s="430"/>
      <c r="C258" s="431" t="s">
        <v>150</v>
      </c>
      <c r="D258" s="308">
        <v>1200</v>
      </c>
      <c r="E258" s="308">
        <f t="shared" ref="E258:K259" si="111">E257</f>
        <v>800</v>
      </c>
      <c r="F258" s="308">
        <v>773.7</v>
      </c>
      <c r="G258" s="308">
        <v>3994.75</v>
      </c>
      <c r="H258" s="308">
        <f t="shared" si="111"/>
        <v>4928.78</v>
      </c>
      <c r="I258" s="308">
        <f t="shared" si="111"/>
        <v>4928.78</v>
      </c>
      <c r="J258" s="432">
        <f t="shared" si="111"/>
        <v>0</v>
      </c>
      <c r="K258" s="175">
        <f t="shared" si="111"/>
        <v>0</v>
      </c>
      <c r="L258" s="138"/>
      <c r="M258" s="196"/>
      <c r="N258" s="69"/>
      <c r="O258" s="122"/>
      <c r="P258" s="122"/>
      <c r="Q258" s="122"/>
      <c r="R258" s="122"/>
      <c r="S258" s="122"/>
      <c r="T258" s="122"/>
      <c r="U258" s="122"/>
      <c r="V258" s="122"/>
      <c r="W258" s="122"/>
      <c r="X258" s="122"/>
      <c r="Y258" s="122"/>
      <c r="Z258" s="122"/>
      <c r="AA258" s="122"/>
    </row>
    <row r="259" spans="1:27" ht="23.25" customHeight="1">
      <c r="A259" s="429"/>
      <c r="B259" s="430"/>
      <c r="C259" s="426" t="s">
        <v>152</v>
      </c>
      <c r="D259" s="308">
        <f>D258</f>
        <v>1200</v>
      </c>
      <c r="E259" s="308">
        <f t="shared" si="111"/>
        <v>800</v>
      </c>
      <c r="F259" s="308">
        <f t="shared" ref="F259:G259" si="112">F258</f>
        <v>773.7</v>
      </c>
      <c r="G259" s="308">
        <f t="shared" si="112"/>
        <v>3994.75</v>
      </c>
      <c r="H259" s="425">
        <v>0</v>
      </c>
      <c r="I259" s="420"/>
      <c r="J259" s="425">
        <v>0</v>
      </c>
      <c r="K259" s="425">
        <v>0</v>
      </c>
      <c r="L259" s="138"/>
      <c r="M259" s="196"/>
      <c r="N259" s="69"/>
      <c r="O259" s="122"/>
      <c r="P259" s="122"/>
      <c r="Q259" s="122"/>
      <c r="R259" s="122"/>
      <c r="S259" s="122"/>
      <c r="T259" s="122"/>
      <c r="U259" s="122"/>
      <c r="V259" s="122"/>
      <c r="W259" s="122"/>
      <c r="X259" s="122"/>
      <c r="Y259" s="122"/>
      <c r="Z259" s="122"/>
      <c r="AA259" s="122"/>
    </row>
    <row r="260" spans="1:27" ht="18" customHeight="1">
      <c r="A260" s="38"/>
      <c r="B260" s="39"/>
      <c r="C260" s="426" t="s">
        <v>153</v>
      </c>
      <c r="D260" s="432">
        <v>0</v>
      </c>
      <c r="E260" s="425">
        <v>0</v>
      </c>
      <c r="F260" s="425">
        <v>0</v>
      </c>
      <c r="G260" s="51">
        <v>3994.75</v>
      </c>
      <c r="H260" s="177">
        <v>4928.78</v>
      </c>
      <c r="I260" s="162">
        <v>4928.78</v>
      </c>
      <c r="J260" s="416">
        <v>0</v>
      </c>
      <c r="K260" s="416">
        <v>0</v>
      </c>
      <c r="L260" s="138"/>
      <c r="M260" s="196"/>
      <c r="N260" s="69">
        <f t="shared" si="78"/>
        <v>8923.5299999999988</v>
      </c>
      <c r="O260" s="122"/>
      <c r="P260" s="122"/>
      <c r="Q260" s="122"/>
      <c r="R260" s="122"/>
      <c r="S260" s="122"/>
      <c r="T260" s="122"/>
      <c r="U260" s="122"/>
      <c r="V260" s="122"/>
      <c r="W260" s="122"/>
      <c r="X260" s="122"/>
      <c r="Y260" s="122"/>
      <c r="Z260" s="122"/>
      <c r="AA260" s="122"/>
    </row>
    <row r="261" spans="1:27" ht="29.1" customHeight="1">
      <c r="A261" s="20" t="s">
        <v>46</v>
      </c>
      <c r="B261" s="487" t="s">
        <v>164</v>
      </c>
      <c r="C261" s="255" t="s">
        <v>39</v>
      </c>
      <c r="D261" s="293">
        <f t="shared" ref="D261:K261" si="113">D264</f>
        <v>730</v>
      </c>
      <c r="E261" s="51">
        <f t="shared" si="113"/>
        <v>5494.0599999999995</v>
      </c>
      <c r="F261" s="189">
        <f t="shared" si="113"/>
        <v>0</v>
      </c>
      <c r="G261" s="51">
        <f t="shared" si="113"/>
        <v>3010</v>
      </c>
      <c r="H261" s="177">
        <f t="shared" si="113"/>
        <v>2541</v>
      </c>
      <c r="I261" s="162">
        <f t="shared" si="113"/>
        <v>9452.94</v>
      </c>
      <c r="J261" s="416">
        <f t="shared" si="113"/>
        <v>0</v>
      </c>
      <c r="K261" s="416">
        <f t="shared" si="113"/>
        <v>0</v>
      </c>
      <c r="L261" s="138"/>
      <c r="M261" s="196"/>
      <c r="N261" s="69">
        <f t="shared" si="78"/>
        <v>11045.06</v>
      </c>
      <c r="O261" s="122"/>
      <c r="P261" s="122"/>
      <c r="Q261" s="122"/>
      <c r="R261" s="122"/>
      <c r="S261" s="122"/>
      <c r="T261" s="122"/>
      <c r="U261" s="122"/>
      <c r="V261" s="122"/>
      <c r="W261" s="122"/>
      <c r="X261" s="122"/>
      <c r="Y261" s="122"/>
      <c r="Z261" s="122"/>
      <c r="AA261" s="122"/>
    </row>
    <row r="262" spans="1:27" ht="19.5" customHeight="1">
      <c r="A262" s="429"/>
      <c r="B262" s="430"/>
      <c r="C262" s="426" t="s">
        <v>152</v>
      </c>
      <c r="D262" s="448">
        <f>D264</f>
        <v>730</v>
      </c>
      <c r="E262" s="448">
        <f t="shared" ref="E262:G262" si="114">E264</f>
        <v>5494.0599999999995</v>
      </c>
      <c r="F262" s="449">
        <f t="shared" si="114"/>
        <v>0</v>
      </c>
      <c r="G262" s="448">
        <f t="shared" si="114"/>
        <v>3010</v>
      </c>
      <c r="H262" s="425">
        <v>0</v>
      </c>
      <c r="I262" s="420"/>
      <c r="J262" s="425">
        <v>0</v>
      </c>
      <c r="K262" s="425">
        <v>0</v>
      </c>
      <c r="L262" s="138"/>
      <c r="M262" s="196"/>
      <c r="N262" s="69"/>
      <c r="O262" s="122"/>
      <c r="P262" s="122"/>
      <c r="Q262" s="122"/>
      <c r="R262" s="122"/>
      <c r="S262" s="122"/>
      <c r="T262" s="122"/>
      <c r="U262" s="122"/>
      <c r="V262" s="122"/>
      <c r="W262" s="122"/>
      <c r="X262" s="122"/>
      <c r="Y262" s="122"/>
      <c r="Z262" s="122"/>
      <c r="AA262" s="122"/>
    </row>
    <row r="263" spans="1:27" ht="18" customHeight="1">
      <c r="A263" s="429"/>
      <c r="B263" s="430"/>
      <c r="C263" s="426" t="s">
        <v>153</v>
      </c>
      <c r="D263" s="449">
        <v>0</v>
      </c>
      <c r="E263" s="425">
        <v>0</v>
      </c>
      <c r="F263" s="425">
        <v>0</v>
      </c>
      <c r="G263" s="425">
        <v>0</v>
      </c>
      <c r="H263" s="420">
        <f>H264</f>
        <v>2541</v>
      </c>
      <c r="I263" s="420"/>
      <c r="J263" s="425">
        <f t="shared" ref="J263" si="115">J264</f>
        <v>0</v>
      </c>
      <c r="K263" s="425">
        <f t="shared" ref="K263" si="116">K264</f>
        <v>0</v>
      </c>
      <c r="L263" s="138"/>
      <c r="M263" s="196"/>
      <c r="N263" s="69"/>
      <c r="O263" s="122"/>
      <c r="P263" s="122"/>
      <c r="Q263" s="122"/>
      <c r="R263" s="122"/>
      <c r="S263" s="122"/>
      <c r="T263" s="122"/>
      <c r="U263" s="122"/>
      <c r="V263" s="122"/>
      <c r="W263" s="122"/>
      <c r="X263" s="122"/>
      <c r="Y263" s="122"/>
      <c r="Z263" s="122"/>
      <c r="AA263" s="122"/>
    </row>
    <row r="264" spans="1:27" ht="27.75" customHeight="1">
      <c r="A264" s="11"/>
      <c r="B264" s="14"/>
      <c r="C264" s="235" t="s">
        <v>45</v>
      </c>
      <c r="D264" s="293">
        <f t="shared" ref="D264:K264" si="117">D267</f>
        <v>730</v>
      </c>
      <c r="E264" s="51">
        <f t="shared" si="117"/>
        <v>5494.0599999999995</v>
      </c>
      <c r="F264" s="189">
        <f t="shared" si="117"/>
        <v>0</v>
      </c>
      <c r="G264" s="51">
        <f t="shared" si="117"/>
        <v>3010</v>
      </c>
      <c r="H264" s="177">
        <f t="shared" si="117"/>
        <v>2541</v>
      </c>
      <c r="I264" s="162">
        <f t="shared" si="117"/>
        <v>9452.94</v>
      </c>
      <c r="J264" s="416">
        <f t="shared" si="117"/>
        <v>0</v>
      </c>
      <c r="K264" s="416">
        <f t="shared" si="117"/>
        <v>0</v>
      </c>
      <c r="L264" s="138"/>
      <c r="M264" s="196"/>
      <c r="N264" s="69">
        <f t="shared" si="78"/>
        <v>11045.06</v>
      </c>
      <c r="O264" s="196"/>
      <c r="P264" s="196"/>
      <c r="Q264" s="122"/>
      <c r="R264" s="122"/>
      <c r="S264" s="122"/>
      <c r="T264" s="122"/>
      <c r="U264" s="122"/>
      <c r="V264" s="122"/>
      <c r="W264" s="122"/>
      <c r="X264" s="122"/>
      <c r="Y264" s="122"/>
      <c r="Z264" s="122"/>
      <c r="AA264" s="122"/>
    </row>
    <row r="265" spans="1:27" ht="15.75" customHeight="1">
      <c r="A265" s="423"/>
      <c r="B265" s="424"/>
      <c r="C265" s="426" t="s">
        <v>152</v>
      </c>
      <c r="D265" s="448">
        <f>D267</f>
        <v>730</v>
      </c>
      <c r="E265" s="448">
        <f t="shared" ref="E265:G265" si="118">E267</f>
        <v>5494.0599999999995</v>
      </c>
      <c r="F265" s="449">
        <f t="shared" si="118"/>
        <v>0</v>
      </c>
      <c r="G265" s="448">
        <f t="shared" si="118"/>
        <v>3010</v>
      </c>
      <c r="H265" s="425">
        <v>0</v>
      </c>
      <c r="I265" s="420"/>
      <c r="J265" s="425">
        <v>0</v>
      </c>
      <c r="K265" s="425">
        <v>0</v>
      </c>
      <c r="L265" s="138"/>
      <c r="M265" s="196"/>
      <c r="N265" s="69"/>
      <c r="O265" s="196"/>
      <c r="P265" s="196"/>
      <c r="Q265" s="122"/>
      <c r="R265" s="122"/>
      <c r="S265" s="122"/>
      <c r="T265" s="122"/>
      <c r="U265" s="122"/>
      <c r="V265" s="122"/>
      <c r="W265" s="122"/>
      <c r="X265" s="122"/>
      <c r="Y265" s="122"/>
      <c r="Z265" s="122"/>
      <c r="AA265" s="122"/>
    </row>
    <row r="266" spans="1:27" ht="15.75" customHeight="1">
      <c r="A266" s="423"/>
      <c r="B266" s="424"/>
      <c r="C266" s="426" t="s">
        <v>153</v>
      </c>
      <c r="D266" s="449">
        <v>0</v>
      </c>
      <c r="E266" s="425">
        <v>0</v>
      </c>
      <c r="F266" s="425">
        <v>0</v>
      </c>
      <c r="G266" s="425">
        <v>0</v>
      </c>
      <c r="H266" s="420">
        <f>H267</f>
        <v>2541</v>
      </c>
      <c r="I266" s="420"/>
      <c r="J266" s="425">
        <f t="shared" ref="J266:K266" si="119">J267</f>
        <v>0</v>
      </c>
      <c r="K266" s="425">
        <f t="shared" si="119"/>
        <v>0</v>
      </c>
      <c r="L266" s="138"/>
      <c r="M266" s="196"/>
      <c r="N266" s="69"/>
      <c r="O266" s="196"/>
      <c r="P266" s="196"/>
      <c r="Q266" s="122"/>
      <c r="R266" s="122"/>
      <c r="S266" s="122"/>
      <c r="T266" s="122"/>
      <c r="U266" s="122"/>
      <c r="V266" s="122"/>
      <c r="W266" s="122"/>
      <c r="X266" s="122"/>
      <c r="Y266" s="122"/>
      <c r="Z266" s="122"/>
      <c r="AA266" s="122"/>
    </row>
    <row r="267" spans="1:27" ht="52.5" customHeight="1">
      <c r="A267" s="11"/>
      <c r="B267" s="14"/>
      <c r="C267" s="316" t="s">
        <v>150</v>
      </c>
      <c r="D267" s="308">
        <v>730</v>
      </c>
      <c r="E267" s="51">
        <f>2759.62+2734.44</f>
        <v>5494.0599999999995</v>
      </c>
      <c r="F267" s="189">
        <v>0</v>
      </c>
      <c r="G267" s="51">
        <v>3010</v>
      </c>
      <c r="H267" s="177">
        <v>2541</v>
      </c>
      <c r="I267" s="162">
        <v>9452.94</v>
      </c>
      <c r="J267" s="416">
        <v>0</v>
      </c>
      <c r="K267" s="416">
        <v>0</v>
      </c>
      <c r="L267" s="138"/>
      <c r="M267" s="196"/>
      <c r="N267" s="69">
        <f t="shared" si="78"/>
        <v>11045.06</v>
      </c>
      <c r="O267" s="122"/>
      <c r="P267" s="122"/>
      <c r="Q267" s="122"/>
      <c r="R267" s="122"/>
      <c r="S267" s="122"/>
      <c r="T267" s="122"/>
      <c r="U267" s="122"/>
      <c r="V267" s="122"/>
      <c r="W267" s="122"/>
      <c r="X267" s="122"/>
      <c r="Y267" s="122"/>
      <c r="Z267" s="122"/>
      <c r="AA267" s="122"/>
    </row>
    <row r="268" spans="1:27" ht="33.75" customHeight="1">
      <c r="A268" s="35" t="s">
        <v>47</v>
      </c>
      <c r="B268" s="12" t="s">
        <v>48</v>
      </c>
      <c r="C268" s="255" t="s">
        <v>49</v>
      </c>
      <c r="D268" s="293">
        <f>D271</f>
        <v>271.3</v>
      </c>
      <c r="E268" s="105">
        <f>E271</f>
        <v>1121.19</v>
      </c>
      <c r="F268" s="189">
        <f>F271</f>
        <v>0</v>
      </c>
      <c r="G268" s="189">
        <v>0</v>
      </c>
      <c r="H268" s="189">
        <v>0</v>
      </c>
      <c r="I268" s="189">
        <v>1592</v>
      </c>
      <c r="J268" s="416">
        <v>0</v>
      </c>
      <c r="K268" s="416">
        <v>0</v>
      </c>
      <c r="L268" s="138"/>
      <c r="M268" s="69"/>
      <c r="N268" s="69">
        <f t="shared" si="78"/>
        <v>1121.19</v>
      </c>
    </row>
    <row r="269" spans="1:27" ht="15.6" customHeight="1">
      <c r="A269" s="429"/>
      <c r="B269" s="430"/>
      <c r="C269" s="426" t="s">
        <v>152</v>
      </c>
      <c r="D269" s="308">
        <f>D271</f>
        <v>271.3</v>
      </c>
      <c r="E269" s="308">
        <f t="shared" ref="E269:K269" si="120">E271</f>
        <v>1121.19</v>
      </c>
      <c r="F269" s="432">
        <f t="shared" si="120"/>
        <v>0</v>
      </c>
      <c r="G269" s="432">
        <f t="shared" si="120"/>
        <v>0</v>
      </c>
      <c r="H269" s="432">
        <f t="shared" si="120"/>
        <v>0</v>
      </c>
      <c r="I269" s="432">
        <f t="shared" si="120"/>
        <v>1592</v>
      </c>
      <c r="J269" s="432">
        <f t="shared" si="120"/>
        <v>0</v>
      </c>
      <c r="K269" s="175">
        <f t="shared" si="120"/>
        <v>0</v>
      </c>
      <c r="L269" s="138"/>
      <c r="M269" s="69"/>
      <c r="N269" s="69"/>
    </row>
    <row r="270" spans="1:27" ht="15.6" customHeight="1">
      <c r="A270" s="429"/>
      <c r="B270" s="430"/>
      <c r="C270" s="426" t="s">
        <v>153</v>
      </c>
      <c r="D270" s="432">
        <v>0</v>
      </c>
      <c r="E270" s="432">
        <v>0</v>
      </c>
      <c r="F270" s="432">
        <v>0</v>
      </c>
      <c r="G270" s="432">
        <v>0</v>
      </c>
      <c r="H270" s="432">
        <v>0</v>
      </c>
      <c r="I270" s="432">
        <v>0</v>
      </c>
      <c r="J270" s="432">
        <v>0</v>
      </c>
      <c r="K270" s="175">
        <v>0</v>
      </c>
      <c r="L270" s="138"/>
      <c r="M270" s="69"/>
      <c r="N270" s="69"/>
    </row>
    <row r="271" spans="1:27" ht="24" customHeight="1">
      <c r="A271" s="11"/>
      <c r="B271" s="14"/>
      <c r="C271" s="235" t="s">
        <v>45</v>
      </c>
      <c r="D271" s="300">
        <f t="shared" ref="D271:F271" si="121">D274</f>
        <v>271.3</v>
      </c>
      <c r="E271" s="106">
        <f t="shared" si="121"/>
        <v>1121.19</v>
      </c>
      <c r="F271" s="189">
        <f t="shared" si="121"/>
        <v>0</v>
      </c>
      <c r="G271" s="189">
        <v>0</v>
      </c>
      <c r="H271" s="189">
        <v>0</v>
      </c>
      <c r="I271" s="189">
        <v>1592</v>
      </c>
      <c r="J271" s="416">
        <v>0</v>
      </c>
      <c r="K271" s="416">
        <v>0</v>
      </c>
      <c r="L271" s="138"/>
      <c r="M271" s="69"/>
      <c r="N271" s="69">
        <f>E271+F271+G271+H271+J271+K271</f>
        <v>1121.19</v>
      </c>
    </row>
    <row r="272" spans="1:27" ht="18" customHeight="1">
      <c r="A272" s="423"/>
      <c r="B272" s="424"/>
      <c r="C272" s="426" t="s">
        <v>152</v>
      </c>
      <c r="D272" s="308">
        <f>D274</f>
        <v>271.3</v>
      </c>
      <c r="E272" s="308">
        <f t="shared" ref="E272:K272" si="122">E274</f>
        <v>1121.19</v>
      </c>
      <c r="F272" s="432">
        <f t="shared" si="122"/>
        <v>0</v>
      </c>
      <c r="G272" s="432">
        <f t="shared" si="122"/>
        <v>0</v>
      </c>
      <c r="H272" s="432">
        <f t="shared" si="122"/>
        <v>0</v>
      </c>
      <c r="I272" s="432">
        <f t="shared" si="122"/>
        <v>1592</v>
      </c>
      <c r="J272" s="432">
        <f t="shared" si="122"/>
        <v>0</v>
      </c>
      <c r="K272" s="175">
        <f t="shared" si="122"/>
        <v>0</v>
      </c>
      <c r="L272" s="138"/>
      <c r="M272" s="69"/>
      <c r="N272" s="69"/>
    </row>
    <row r="273" spans="1:14" ht="17.25" customHeight="1">
      <c r="A273" s="423"/>
      <c r="B273" s="424"/>
      <c r="C273" s="426" t="s">
        <v>153</v>
      </c>
      <c r="D273" s="432">
        <v>0</v>
      </c>
      <c r="E273" s="432">
        <v>0</v>
      </c>
      <c r="F273" s="432">
        <v>0</v>
      </c>
      <c r="G273" s="432">
        <v>0</v>
      </c>
      <c r="H273" s="432">
        <v>0</v>
      </c>
      <c r="I273" s="432">
        <v>0</v>
      </c>
      <c r="J273" s="432">
        <v>0</v>
      </c>
      <c r="K273" s="175">
        <v>0</v>
      </c>
      <c r="L273" s="138"/>
      <c r="M273" s="69"/>
      <c r="N273" s="69"/>
    </row>
    <row r="274" spans="1:14" ht="51.75" customHeight="1">
      <c r="A274" s="33"/>
      <c r="B274" s="34"/>
      <c r="C274" s="316" t="s">
        <v>150</v>
      </c>
      <c r="D274" s="308">
        <v>271.3</v>
      </c>
      <c r="E274" s="106">
        <f>1121.54-0.35</f>
        <v>1121.19</v>
      </c>
      <c r="F274" s="189">
        <v>0</v>
      </c>
      <c r="G274" s="189">
        <v>0</v>
      </c>
      <c r="H274" s="189">
        <v>0</v>
      </c>
      <c r="I274" s="189">
        <v>1592</v>
      </c>
      <c r="J274" s="416">
        <v>0</v>
      </c>
      <c r="K274" s="416">
        <v>0</v>
      </c>
      <c r="L274" s="144"/>
      <c r="M274" s="69"/>
      <c r="N274" s="69">
        <f t="shared" si="78"/>
        <v>1121.19</v>
      </c>
    </row>
    <row r="275" spans="1:14" ht="26.25">
      <c r="A275" s="35" t="s">
        <v>50</v>
      </c>
      <c r="B275" s="40" t="s">
        <v>51</v>
      </c>
      <c r="C275" s="255" t="s">
        <v>49</v>
      </c>
      <c r="D275" s="298">
        <f>D281</f>
        <v>288.26</v>
      </c>
      <c r="E275" s="471">
        <v>3000</v>
      </c>
      <c r="F275" s="175">
        <f>F278</f>
        <v>0</v>
      </c>
      <c r="G275" s="494">
        <f>G278</f>
        <v>2818.69</v>
      </c>
      <c r="H275" s="413">
        <f>H278</f>
        <v>600</v>
      </c>
      <c r="I275" s="68">
        <v>766.96</v>
      </c>
      <c r="J275" s="175">
        <f>J278</f>
        <v>0</v>
      </c>
      <c r="K275" s="175">
        <f>K278</f>
        <v>0</v>
      </c>
      <c r="L275" s="145"/>
      <c r="M275" s="69"/>
      <c r="N275" s="69">
        <f t="shared" si="78"/>
        <v>6418.6900000000005</v>
      </c>
    </row>
    <row r="276" spans="1:14">
      <c r="A276" s="429"/>
      <c r="B276" s="450"/>
      <c r="C276" s="426" t="s">
        <v>152</v>
      </c>
      <c r="D276" s="422">
        <f>D278</f>
        <v>288.26</v>
      </c>
      <c r="E276" s="308">
        <f t="shared" ref="E276:G276" si="123">E278</f>
        <v>3000</v>
      </c>
      <c r="F276" s="422">
        <f t="shared" si="123"/>
        <v>0</v>
      </c>
      <c r="G276" s="422">
        <f t="shared" si="123"/>
        <v>2818.69</v>
      </c>
      <c r="H276" s="425">
        <v>0</v>
      </c>
      <c r="I276" s="425">
        <v>1592</v>
      </c>
      <c r="J276" s="425">
        <v>0</v>
      </c>
      <c r="K276" s="425">
        <v>0</v>
      </c>
      <c r="L276" s="145"/>
      <c r="M276" s="69"/>
      <c r="N276" s="69"/>
    </row>
    <row r="277" spans="1:14">
      <c r="A277" s="429"/>
      <c r="B277" s="450"/>
      <c r="C277" s="426" t="s">
        <v>153</v>
      </c>
      <c r="D277" s="425">
        <v>0</v>
      </c>
      <c r="E277" s="425">
        <v>0</v>
      </c>
      <c r="F277" s="425">
        <v>0</v>
      </c>
      <c r="G277" s="425">
        <v>0</v>
      </c>
      <c r="H277" s="428">
        <f>H278</f>
        <v>600</v>
      </c>
      <c r="I277" s="68"/>
      <c r="J277" s="175">
        <f t="shared" ref="J277" si="124">J278</f>
        <v>0</v>
      </c>
      <c r="K277" s="175">
        <f t="shared" ref="K277" si="125">K278</f>
        <v>0</v>
      </c>
      <c r="L277" s="145"/>
      <c r="M277" s="69"/>
      <c r="N277" s="69"/>
    </row>
    <row r="278" spans="1:14" ht="25.5" customHeight="1">
      <c r="A278" s="11"/>
      <c r="B278" s="29"/>
      <c r="C278" s="235" t="s">
        <v>45</v>
      </c>
      <c r="D278" s="298">
        <f>D281</f>
        <v>288.26</v>
      </c>
      <c r="E278" s="471">
        <v>3000</v>
      </c>
      <c r="F278" s="175">
        <f t="shared" ref="F278:K278" si="126">F281</f>
        <v>0</v>
      </c>
      <c r="G278" s="494">
        <f t="shared" si="126"/>
        <v>2818.69</v>
      </c>
      <c r="H278" s="413">
        <f t="shared" si="126"/>
        <v>600</v>
      </c>
      <c r="I278" s="68">
        <v>766.96</v>
      </c>
      <c r="J278" s="175">
        <f t="shared" si="126"/>
        <v>0</v>
      </c>
      <c r="K278" s="175">
        <f t="shared" si="126"/>
        <v>0</v>
      </c>
      <c r="L278" s="145"/>
      <c r="M278" s="69"/>
      <c r="N278" s="69">
        <f t="shared" si="78"/>
        <v>6418.6900000000005</v>
      </c>
    </row>
    <row r="279" spans="1:14" ht="19.5" customHeight="1">
      <c r="A279" s="423"/>
      <c r="B279" s="29"/>
      <c r="C279" s="426" t="s">
        <v>152</v>
      </c>
      <c r="D279" s="422">
        <f>D281</f>
        <v>288.26</v>
      </c>
      <c r="E279" s="308">
        <f t="shared" ref="E279:G279" si="127">E281</f>
        <v>3000</v>
      </c>
      <c r="F279" s="422">
        <f t="shared" si="127"/>
        <v>0</v>
      </c>
      <c r="G279" s="422">
        <f t="shared" si="127"/>
        <v>2818.69</v>
      </c>
      <c r="H279" s="425">
        <v>0</v>
      </c>
      <c r="I279" s="425">
        <v>1592</v>
      </c>
      <c r="J279" s="425">
        <v>0</v>
      </c>
      <c r="K279" s="425">
        <v>0</v>
      </c>
      <c r="L279" s="145"/>
      <c r="M279" s="69"/>
      <c r="N279" s="69"/>
    </row>
    <row r="280" spans="1:14" ht="17.25" customHeight="1">
      <c r="A280" s="423"/>
      <c r="B280" s="29"/>
      <c r="C280" s="426" t="s">
        <v>153</v>
      </c>
      <c r="D280" s="425">
        <v>0</v>
      </c>
      <c r="E280" s="425">
        <v>0</v>
      </c>
      <c r="F280" s="425">
        <v>0</v>
      </c>
      <c r="G280" s="425">
        <v>0</v>
      </c>
      <c r="H280" s="428">
        <f>H281</f>
        <v>600</v>
      </c>
      <c r="I280" s="68"/>
      <c r="J280" s="175">
        <f t="shared" ref="J280:K280" si="128">J281</f>
        <v>0</v>
      </c>
      <c r="K280" s="175">
        <f t="shared" si="128"/>
        <v>0</v>
      </c>
      <c r="L280" s="145"/>
      <c r="M280" s="69"/>
      <c r="N280" s="69"/>
    </row>
    <row r="281" spans="1:14" ht="47.25" customHeight="1">
      <c r="A281" s="33"/>
      <c r="B281" s="37"/>
      <c r="C281" s="316" t="s">
        <v>150</v>
      </c>
      <c r="D281" s="298">
        <v>288.26</v>
      </c>
      <c r="E281" s="67">
        <v>3000</v>
      </c>
      <c r="F281" s="175">
        <v>0</v>
      </c>
      <c r="G281" s="67">
        <v>2818.69</v>
      </c>
      <c r="H281" s="178">
        <v>600</v>
      </c>
      <c r="I281" s="67">
        <v>766.96</v>
      </c>
      <c r="J281" s="175">
        <v>0</v>
      </c>
      <c r="K281" s="175">
        <v>0</v>
      </c>
      <c r="L281" s="137"/>
      <c r="M281" s="69"/>
      <c r="N281" s="69">
        <f t="shared" si="78"/>
        <v>6418.6900000000005</v>
      </c>
    </row>
    <row r="282" spans="1:14" ht="25.5" customHeight="1">
      <c r="A282" s="43" t="s">
        <v>52</v>
      </c>
      <c r="B282" s="198" t="s">
        <v>105</v>
      </c>
      <c r="C282" s="255" t="s">
        <v>49</v>
      </c>
      <c r="D282" s="175">
        <v>0</v>
      </c>
      <c r="E282" s="175">
        <v>0</v>
      </c>
      <c r="F282" s="164">
        <f>F285</f>
        <v>118</v>
      </c>
      <c r="G282" s="164">
        <f>G285</f>
        <v>38</v>
      </c>
      <c r="H282" s="511">
        <f>H285</f>
        <v>500</v>
      </c>
      <c r="I282" s="164">
        <v>766.96</v>
      </c>
      <c r="J282" s="175">
        <v>0</v>
      </c>
      <c r="K282" s="175">
        <v>0</v>
      </c>
      <c r="L282" s="137"/>
      <c r="M282" s="69"/>
      <c r="N282" s="69">
        <f t="shared" si="78"/>
        <v>656</v>
      </c>
    </row>
    <row r="283" spans="1:14" ht="18.75" customHeight="1">
      <c r="A283" s="451"/>
      <c r="B283" s="452"/>
      <c r="C283" s="426" t="s">
        <v>152</v>
      </c>
      <c r="D283" s="175">
        <f>D282</f>
        <v>0</v>
      </c>
      <c r="E283" s="175">
        <f t="shared" ref="E283:G284" si="129">E282</f>
        <v>0</v>
      </c>
      <c r="F283" s="511">
        <f t="shared" si="129"/>
        <v>118</v>
      </c>
      <c r="G283" s="511">
        <f t="shared" si="129"/>
        <v>38</v>
      </c>
      <c r="H283" s="175">
        <v>0</v>
      </c>
      <c r="I283" s="428"/>
      <c r="J283" s="175">
        <v>0</v>
      </c>
      <c r="K283" s="175">
        <v>0</v>
      </c>
      <c r="L283" s="137"/>
      <c r="M283" s="69"/>
      <c r="N283" s="69"/>
    </row>
    <row r="284" spans="1:14" ht="18" customHeight="1">
      <c r="A284" s="451"/>
      <c r="B284" s="452"/>
      <c r="C284" s="426" t="s">
        <v>153</v>
      </c>
      <c r="D284" s="175">
        <f t="shared" ref="D284" si="130">D283</f>
        <v>0</v>
      </c>
      <c r="E284" s="175">
        <f t="shared" si="129"/>
        <v>0</v>
      </c>
      <c r="F284" s="175">
        <v>0</v>
      </c>
      <c r="G284" s="175">
        <v>0</v>
      </c>
      <c r="H284" s="511">
        <f>H282</f>
        <v>500</v>
      </c>
      <c r="I284" s="428"/>
      <c r="J284" s="175">
        <f t="shared" ref="J284:K284" si="131">J282</f>
        <v>0</v>
      </c>
      <c r="K284" s="175">
        <f t="shared" si="131"/>
        <v>0</v>
      </c>
      <c r="L284" s="137"/>
      <c r="M284" s="69"/>
      <c r="N284" s="69"/>
    </row>
    <row r="285" spans="1:14" ht="25.5" customHeight="1">
      <c r="A285" s="159"/>
      <c r="B285" s="29"/>
      <c r="C285" s="235" t="s">
        <v>45</v>
      </c>
      <c r="D285" s="175">
        <v>0</v>
      </c>
      <c r="E285" s="175">
        <v>0</v>
      </c>
      <c r="F285" s="164">
        <f t="shared" ref="F285:H285" si="132">F288</f>
        <v>118</v>
      </c>
      <c r="G285" s="164">
        <f t="shared" si="132"/>
        <v>38</v>
      </c>
      <c r="H285" s="511">
        <f t="shared" si="132"/>
        <v>500</v>
      </c>
      <c r="I285" s="164">
        <v>766.96</v>
      </c>
      <c r="J285" s="175">
        <v>0</v>
      </c>
      <c r="K285" s="175">
        <v>0</v>
      </c>
      <c r="L285" s="137"/>
      <c r="M285" s="69"/>
      <c r="N285" s="69">
        <f t="shared" si="78"/>
        <v>656</v>
      </c>
    </row>
    <row r="286" spans="1:14" ht="17.25" customHeight="1">
      <c r="A286" s="423"/>
      <c r="B286" s="29"/>
      <c r="C286" s="426" t="s">
        <v>152</v>
      </c>
      <c r="D286" s="175">
        <f>D288</f>
        <v>0</v>
      </c>
      <c r="E286" s="175">
        <f t="shared" ref="E286:G286" si="133">E288</f>
        <v>0</v>
      </c>
      <c r="F286" s="428">
        <f t="shared" si="133"/>
        <v>118</v>
      </c>
      <c r="G286" s="428">
        <f t="shared" si="133"/>
        <v>38</v>
      </c>
      <c r="H286" s="175">
        <v>0</v>
      </c>
      <c r="I286" s="428"/>
      <c r="J286" s="175">
        <v>0</v>
      </c>
      <c r="K286" s="175">
        <v>0</v>
      </c>
      <c r="L286" s="137"/>
      <c r="M286" s="69"/>
      <c r="N286" s="69"/>
    </row>
    <row r="287" spans="1:14" ht="18.75" customHeight="1">
      <c r="A287" s="423"/>
      <c r="B287" s="29"/>
      <c r="C287" s="426" t="s">
        <v>153</v>
      </c>
      <c r="D287" s="175">
        <v>0</v>
      </c>
      <c r="E287" s="175">
        <v>0</v>
      </c>
      <c r="F287" s="175">
        <v>0</v>
      </c>
      <c r="G287" s="175">
        <v>0</v>
      </c>
      <c r="H287" s="511">
        <f>H288</f>
        <v>500</v>
      </c>
      <c r="I287" s="175">
        <v>0</v>
      </c>
      <c r="J287" s="175">
        <v>0</v>
      </c>
      <c r="K287" s="175">
        <v>0</v>
      </c>
      <c r="L287" s="137"/>
      <c r="M287" s="69"/>
      <c r="N287" s="69"/>
    </row>
    <row r="288" spans="1:14" ht="60.75" customHeight="1">
      <c r="A288" s="160"/>
      <c r="B288" s="37"/>
      <c r="C288" s="316" t="s">
        <v>150</v>
      </c>
      <c r="D288" s="175">
        <v>0</v>
      </c>
      <c r="E288" s="175">
        <v>0</v>
      </c>
      <c r="F288" s="164">
        <v>118</v>
      </c>
      <c r="G288" s="164">
        <v>38</v>
      </c>
      <c r="H288" s="510">
        <v>500</v>
      </c>
      <c r="I288" s="490">
        <v>766.96</v>
      </c>
      <c r="J288" s="346">
        <v>0</v>
      </c>
      <c r="K288" s="346">
        <v>0</v>
      </c>
      <c r="L288" s="137"/>
      <c r="M288" s="69"/>
      <c r="N288" s="69">
        <f t="shared" si="78"/>
        <v>656</v>
      </c>
    </row>
    <row r="289" spans="1:15" ht="27" customHeight="1">
      <c r="A289" s="616" t="s">
        <v>56</v>
      </c>
      <c r="B289" s="609" t="s">
        <v>110</v>
      </c>
      <c r="C289" s="255" t="s">
        <v>49</v>
      </c>
      <c r="D289" s="300">
        <f t="shared" ref="D289:K289" si="134">D292</f>
        <v>14922.66</v>
      </c>
      <c r="E289" s="231">
        <f t="shared" si="134"/>
        <v>19394.560000000001</v>
      </c>
      <c r="F289" s="413">
        <f t="shared" si="134"/>
        <v>17192.54</v>
      </c>
      <c r="G289" s="207">
        <f t="shared" si="134"/>
        <v>22852.49</v>
      </c>
      <c r="H289" s="490">
        <f t="shared" si="134"/>
        <v>24634.09</v>
      </c>
      <c r="I289" s="490">
        <f t="shared" si="134"/>
        <v>0</v>
      </c>
      <c r="J289" s="490">
        <f t="shared" si="134"/>
        <v>19204.310000000001</v>
      </c>
      <c r="K289" s="490">
        <f t="shared" si="134"/>
        <v>29063.46</v>
      </c>
      <c r="L289" s="137"/>
      <c r="M289" s="69"/>
      <c r="N289" s="69">
        <f t="shared" si="78"/>
        <v>132341.45000000001</v>
      </c>
    </row>
    <row r="290" spans="1:15" ht="17.25" customHeight="1">
      <c r="A290" s="617"/>
      <c r="B290" s="610"/>
      <c r="C290" s="415" t="s">
        <v>152</v>
      </c>
      <c r="D290" s="413">
        <f>D289</f>
        <v>14922.66</v>
      </c>
      <c r="E290" s="413">
        <f t="shared" ref="E290:G290" si="135">E289</f>
        <v>19394.560000000001</v>
      </c>
      <c r="F290" s="413">
        <f t="shared" si="135"/>
        <v>17192.54</v>
      </c>
      <c r="G290" s="413">
        <f t="shared" si="135"/>
        <v>22852.49</v>
      </c>
      <c r="H290" s="346">
        <v>0</v>
      </c>
      <c r="I290" s="346"/>
      <c r="J290" s="346">
        <v>0</v>
      </c>
      <c r="K290" s="346">
        <v>0</v>
      </c>
      <c r="L290" s="137"/>
      <c r="M290" s="69"/>
      <c r="N290" s="69"/>
    </row>
    <row r="291" spans="1:15" ht="14.25" customHeight="1">
      <c r="A291" s="617"/>
      <c r="B291" s="610"/>
      <c r="C291" s="415" t="s">
        <v>153</v>
      </c>
      <c r="D291" s="175">
        <v>0</v>
      </c>
      <c r="E291" s="175">
        <v>0</v>
      </c>
      <c r="F291" s="175">
        <v>0</v>
      </c>
      <c r="G291" s="346">
        <v>0</v>
      </c>
      <c r="H291" s="414">
        <f>H289</f>
        <v>24634.09</v>
      </c>
      <c r="I291" s="414"/>
      <c r="J291" s="414">
        <f t="shared" ref="J291:K291" si="136">J289</f>
        <v>19204.310000000001</v>
      </c>
      <c r="K291" s="414">
        <f t="shared" si="136"/>
        <v>29063.46</v>
      </c>
      <c r="L291" s="137"/>
      <c r="M291" s="69"/>
      <c r="N291" s="69"/>
    </row>
    <row r="292" spans="1:15" ht="30.75" customHeight="1">
      <c r="A292" s="617"/>
      <c r="B292" s="610"/>
      <c r="C292" s="235" t="s">
        <v>45</v>
      </c>
      <c r="D292" s="300">
        <f>D293</f>
        <v>14922.66</v>
      </c>
      <c r="E292" s="413">
        <f t="shared" ref="E292:F292" si="137">E293</f>
        <v>19394.560000000001</v>
      </c>
      <c r="F292" s="413">
        <f t="shared" si="137"/>
        <v>17192.54</v>
      </c>
      <c r="G292" s="187">
        <f>G293</f>
        <v>22852.49</v>
      </c>
      <c r="H292" s="187">
        <f t="shared" ref="H292:K292" si="138">H295</f>
        <v>24634.09</v>
      </c>
      <c r="I292" s="187">
        <f t="shared" si="138"/>
        <v>0</v>
      </c>
      <c r="J292" s="187">
        <f t="shared" si="138"/>
        <v>19204.310000000001</v>
      </c>
      <c r="K292" s="261">
        <f t="shared" si="138"/>
        <v>29063.46</v>
      </c>
      <c r="L292" s="137"/>
      <c r="M292" s="69"/>
      <c r="N292" s="69">
        <f t="shared" si="78"/>
        <v>132341.45000000001</v>
      </c>
    </row>
    <row r="293" spans="1:15" ht="45.75" customHeight="1">
      <c r="A293" s="617"/>
      <c r="B293" s="610"/>
      <c r="C293" s="410" t="s">
        <v>150</v>
      </c>
      <c r="D293" s="408">
        <v>14922.66</v>
      </c>
      <c r="E293" s="413">
        <f t="shared" ref="E293:K293" si="139">E323+E313+E306+E299</f>
        <v>19394.560000000001</v>
      </c>
      <c r="F293" s="413">
        <f t="shared" si="139"/>
        <v>17192.54</v>
      </c>
      <c r="G293" s="413">
        <f>G323+G313+G306+G299+0</f>
        <v>22852.49</v>
      </c>
      <c r="H293" s="413">
        <f t="shared" si="139"/>
        <v>24634.09</v>
      </c>
      <c r="I293" s="413">
        <f t="shared" si="139"/>
        <v>9321.8700000000008</v>
      </c>
      <c r="J293" s="413">
        <f t="shared" si="139"/>
        <v>19204.310000000001</v>
      </c>
      <c r="K293" s="413">
        <f t="shared" si="139"/>
        <v>29063.46</v>
      </c>
      <c r="L293" s="137"/>
      <c r="M293" s="69"/>
      <c r="N293" s="69"/>
    </row>
    <row r="294" spans="1:15" ht="24.75" customHeight="1">
      <c r="A294" s="617"/>
      <c r="B294" s="610"/>
      <c r="C294" s="415" t="s">
        <v>152</v>
      </c>
      <c r="D294" s="413">
        <f>D293</f>
        <v>14922.66</v>
      </c>
      <c r="E294" s="413">
        <f t="shared" ref="E294" si="140">E293</f>
        <v>19394.560000000001</v>
      </c>
      <c r="F294" s="413">
        <f t="shared" ref="F294" si="141">F293</f>
        <v>17192.54</v>
      </c>
      <c r="G294" s="413">
        <f t="shared" ref="G294" si="142">G293</f>
        <v>22852.49</v>
      </c>
      <c r="H294" s="346">
        <v>0</v>
      </c>
      <c r="I294" s="346"/>
      <c r="J294" s="346">
        <v>0</v>
      </c>
      <c r="K294" s="346">
        <v>0</v>
      </c>
      <c r="L294" s="137"/>
      <c r="M294" s="69"/>
      <c r="N294" s="69"/>
    </row>
    <row r="295" spans="1:15" ht="15" customHeight="1">
      <c r="A295" s="618"/>
      <c r="B295" s="611"/>
      <c r="C295" s="415" t="s">
        <v>153</v>
      </c>
      <c r="D295" s="175">
        <v>0</v>
      </c>
      <c r="E295" s="175">
        <v>0</v>
      </c>
      <c r="F295" s="175">
        <v>0</v>
      </c>
      <c r="G295" s="346">
        <v>0</v>
      </c>
      <c r="H295" s="414">
        <f>H293</f>
        <v>24634.09</v>
      </c>
      <c r="I295" s="414"/>
      <c r="J295" s="414">
        <f t="shared" ref="J295:K295" si="143">J293</f>
        <v>19204.310000000001</v>
      </c>
      <c r="K295" s="414">
        <f t="shared" si="143"/>
        <v>29063.46</v>
      </c>
      <c r="L295" s="137"/>
      <c r="M295" s="69"/>
      <c r="N295" s="69">
        <f t="shared" si="78"/>
        <v>72901.86</v>
      </c>
    </row>
    <row r="296" spans="1:15" ht="27.95" customHeight="1">
      <c r="A296" s="604" t="s">
        <v>92</v>
      </c>
      <c r="B296" s="609" t="s">
        <v>165</v>
      </c>
      <c r="C296" s="235" t="s">
        <v>49</v>
      </c>
      <c r="D296" s="300">
        <f>D299</f>
        <v>5685.55</v>
      </c>
      <c r="E296" s="67">
        <v>6976.43</v>
      </c>
      <c r="F296" s="413">
        <f t="shared" ref="F296:K296" si="144">F299</f>
        <v>5543.24</v>
      </c>
      <c r="G296" s="413">
        <f t="shared" si="144"/>
        <v>8542.1</v>
      </c>
      <c r="H296" s="164">
        <f t="shared" si="144"/>
        <v>8000</v>
      </c>
      <c r="I296" s="164">
        <f t="shared" si="144"/>
        <v>0</v>
      </c>
      <c r="J296" s="287">
        <f t="shared" si="144"/>
        <v>7213.55</v>
      </c>
      <c r="K296" s="287">
        <f t="shared" si="144"/>
        <v>8000</v>
      </c>
      <c r="L296" s="137"/>
      <c r="M296" s="69"/>
      <c r="N296" s="69">
        <f t="shared" si="78"/>
        <v>44275.32</v>
      </c>
    </row>
    <row r="297" spans="1:15" ht="20.25" customHeight="1">
      <c r="A297" s="615"/>
      <c r="B297" s="610"/>
      <c r="C297" s="415" t="s">
        <v>152</v>
      </c>
      <c r="D297" s="413">
        <f>D296</f>
        <v>5685.55</v>
      </c>
      <c r="E297" s="413">
        <f t="shared" ref="E297:G297" si="145">E296</f>
        <v>6976.43</v>
      </c>
      <c r="F297" s="413">
        <f t="shared" si="145"/>
        <v>5543.24</v>
      </c>
      <c r="G297" s="413">
        <f t="shared" si="145"/>
        <v>8542.1</v>
      </c>
      <c r="H297" s="175">
        <v>0</v>
      </c>
      <c r="I297" s="175"/>
      <c r="J297" s="175">
        <v>0</v>
      </c>
      <c r="K297" s="175">
        <v>0</v>
      </c>
      <c r="L297" s="137"/>
      <c r="M297" s="69"/>
      <c r="N297" s="69"/>
    </row>
    <row r="298" spans="1:15" ht="16.5" customHeight="1">
      <c r="A298" s="615"/>
      <c r="B298" s="610"/>
      <c r="C298" s="415" t="s">
        <v>153</v>
      </c>
      <c r="D298" s="175">
        <v>0</v>
      </c>
      <c r="E298" s="175">
        <v>0</v>
      </c>
      <c r="F298" s="175">
        <v>0</v>
      </c>
      <c r="G298" s="175">
        <v>0</v>
      </c>
      <c r="H298" s="413">
        <f>H296</f>
        <v>8000</v>
      </c>
      <c r="I298" s="413"/>
      <c r="J298" s="413">
        <f t="shared" ref="J298:K298" si="146">J296</f>
        <v>7213.55</v>
      </c>
      <c r="K298" s="413">
        <f t="shared" si="146"/>
        <v>8000</v>
      </c>
      <c r="L298" s="137"/>
      <c r="M298" s="69"/>
      <c r="N298" s="69"/>
    </row>
    <row r="299" spans="1:15" ht="26.25" customHeight="1">
      <c r="A299" s="615"/>
      <c r="B299" s="610"/>
      <c r="C299" s="235" t="s">
        <v>45</v>
      </c>
      <c r="D299" s="300">
        <f>D300</f>
        <v>5685.55</v>
      </c>
      <c r="E299" s="67">
        <v>6976.43</v>
      </c>
      <c r="F299" s="413">
        <f>F300</f>
        <v>5543.24</v>
      </c>
      <c r="G299" s="413">
        <f>G300</f>
        <v>8542.1</v>
      </c>
      <c r="H299" s="164">
        <f t="shared" ref="H299:K299" si="147">H302</f>
        <v>8000</v>
      </c>
      <c r="I299" s="164">
        <f t="shared" si="147"/>
        <v>0</v>
      </c>
      <c r="J299" s="287">
        <f t="shared" si="147"/>
        <v>7213.55</v>
      </c>
      <c r="K299" s="287">
        <f t="shared" si="147"/>
        <v>8000</v>
      </c>
      <c r="L299" s="137"/>
      <c r="M299" s="69"/>
      <c r="N299" s="69">
        <f t="shared" si="78"/>
        <v>44275.32</v>
      </c>
    </row>
    <row r="300" spans="1:15" ht="58.5" customHeight="1">
      <c r="A300" s="615"/>
      <c r="B300" s="610"/>
      <c r="C300" s="410" t="s">
        <v>150</v>
      </c>
      <c r="D300" s="408">
        <v>5685.55</v>
      </c>
      <c r="E300" s="413">
        <v>6976.43</v>
      </c>
      <c r="F300" s="413">
        <v>5543.24</v>
      </c>
      <c r="G300" s="413">
        <v>8542.1</v>
      </c>
      <c r="H300" s="413">
        <v>8000</v>
      </c>
      <c r="I300" s="413">
        <v>6042.1</v>
      </c>
      <c r="J300" s="413">
        <v>7213.55</v>
      </c>
      <c r="K300" s="413">
        <v>8000</v>
      </c>
      <c r="L300" s="137"/>
      <c r="M300" s="69"/>
      <c r="N300" s="69"/>
    </row>
    <row r="301" spans="1:15" ht="18.75" customHeight="1">
      <c r="A301" s="615"/>
      <c r="B301" s="610"/>
      <c r="C301" s="415" t="s">
        <v>152</v>
      </c>
      <c r="D301" s="413">
        <f>D300</f>
        <v>5685.55</v>
      </c>
      <c r="E301" s="413">
        <f t="shared" ref="E301" si="148">E300</f>
        <v>6976.43</v>
      </c>
      <c r="F301" s="413">
        <f t="shared" ref="F301" si="149">F300</f>
        <v>5543.24</v>
      </c>
      <c r="G301" s="413">
        <f t="shared" ref="G301" si="150">G300</f>
        <v>8542.1</v>
      </c>
      <c r="H301" s="175">
        <v>0</v>
      </c>
      <c r="I301" s="175"/>
      <c r="J301" s="175">
        <v>0</v>
      </c>
      <c r="K301" s="175">
        <v>0</v>
      </c>
      <c r="L301" s="137"/>
      <c r="M301" s="69"/>
      <c r="N301" s="69"/>
    </row>
    <row r="302" spans="1:15" ht="18.75" customHeight="1">
      <c r="A302" s="605"/>
      <c r="B302" s="611"/>
      <c r="C302" s="415" t="s">
        <v>153</v>
      </c>
      <c r="D302" s="175">
        <v>0</v>
      </c>
      <c r="E302" s="175">
        <v>0</v>
      </c>
      <c r="F302" s="175">
        <v>0</v>
      </c>
      <c r="G302" s="175">
        <v>0</v>
      </c>
      <c r="H302" s="413">
        <f>H300</f>
        <v>8000</v>
      </c>
      <c r="I302" s="413"/>
      <c r="J302" s="413">
        <f t="shared" ref="J302:K302" si="151">J300</f>
        <v>7213.55</v>
      </c>
      <c r="K302" s="413">
        <f t="shared" si="151"/>
        <v>8000</v>
      </c>
      <c r="L302" s="137"/>
      <c r="M302" s="69"/>
      <c r="N302" s="69">
        <f t="shared" si="78"/>
        <v>23213.55</v>
      </c>
      <c r="O302" s="69"/>
    </row>
    <row r="303" spans="1:15" ht="25.5">
      <c r="A303" s="188" t="s">
        <v>93</v>
      </c>
      <c r="B303" s="12" t="s">
        <v>53</v>
      </c>
      <c r="C303" s="235" t="s">
        <v>49</v>
      </c>
      <c r="D303" s="300">
        <f>D306</f>
        <v>2100</v>
      </c>
      <c r="E303" s="413">
        <f t="shared" ref="E303:F303" si="152">E306</f>
        <v>4497.76</v>
      </c>
      <c r="F303" s="413">
        <f t="shared" si="152"/>
        <v>3544.4</v>
      </c>
      <c r="G303" s="100">
        <f>G306</f>
        <v>3510</v>
      </c>
      <c r="H303" s="209">
        <f>H306</f>
        <v>2500</v>
      </c>
      <c r="I303" s="189">
        <f>I306</f>
        <v>0</v>
      </c>
      <c r="J303" s="416">
        <f>J306</f>
        <v>0</v>
      </c>
      <c r="K303" s="258">
        <f>K306</f>
        <v>5000</v>
      </c>
      <c r="L303" s="137"/>
      <c r="M303" s="69"/>
      <c r="N303" s="69">
        <f t="shared" si="78"/>
        <v>19052.16</v>
      </c>
    </row>
    <row r="304" spans="1:15">
      <c r="A304" s="412"/>
      <c r="B304" s="411"/>
      <c r="C304" s="415" t="s">
        <v>152</v>
      </c>
      <c r="D304" s="413">
        <f>D303</f>
        <v>2100</v>
      </c>
      <c r="E304" s="413">
        <f t="shared" ref="E304:G304" si="153">E303</f>
        <v>4497.76</v>
      </c>
      <c r="F304" s="175">
        <f t="shared" si="153"/>
        <v>3544.4</v>
      </c>
      <c r="G304" s="413">
        <f t="shared" si="153"/>
        <v>3510</v>
      </c>
      <c r="H304" s="416">
        <v>0</v>
      </c>
      <c r="I304" s="416"/>
      <c r="J304" s="416">
        <v>0</v>
      </c>
      <c r="K304" s="416">
        <v>0</v>
      </c>
      <c r="L304" s="137"/>
      <c r="M304" s="69"/>
      <c r="N304" s="69"/>
    </row>
    <row r="305" spans="1:16">
      <c r="A305" s="412"/>
      <c r="B305" s="411"/>
      <c r="C305" s="415" t="s">
        <v>153</v>
      </c>
      <c r="D305" s="175">
        <v>0</v>
      </c>
      <c r="E305" s="175">
        <v>0</v>
      </c>
      <c r="F305" s="416">
        <v>0</v>
      </c>
      <c r="G305" s="416">
        <v>0</v>
      </c>
      <c r="H305" s="409">
        <f>H303</f>
        <v>2500</v>
      </c>
      <c r="I305" s="416"/>
      <c r="J305" s="416">
        <f t="shared" ref="J305:K305" si="154">J303</f>
        <v>0</v>
      </c>
      <c r="K305" s="409">
        <f t="shared" si="154"/>
        <v>5000</v>
      </c>
      <c r="L305" s="137"/>
      <c r="M305" s="69"/>
      <c r="N305" s="69"/>
    </row>
    <row r="306" spans="1:16" ht="23.25" customHeight="1">
      <c r="A306" s="21"/>
      <c r="B306" s="29"/>
      <c r="C306" s="235" t="s">
        <v>45</v>
      </c>
      <c r="D306" s="300">
        <f>D307</f>
        <v>2100</v>
      </c>
      <c r="E306" s="413">
        <f t="shared" ref="E306:G306" si="155">E307</f>
        <v>4497.76</v>
      </c>
      <c r="F306" s="413">
        <f t="shared" si="155"/>
        <v>3544.4</v>
      </c>
      <c r="G306" s="413">
        <f t="shared" si="155"/>
        <v>3510</v>
      </c>
      <c r="H306" s="209">
        <f t="shared" ref="H306:K306" si="156">H309</f>
        <v>2500</v>
      </c>
      <c r="I306" s="189">
        <f t="shared" si="156"/>
        <v>0</v>
      </c>
      <c r="J306" s="416">
        <f t="shared" si="156"/>
        <v>0</v>
      </c>
      <c r="K306" s="258">
        <f t="shared" si="156"/>
        <v>5000</v>
      </c>
      <c r="L306" s="137">
        <f>H302+H309+H316</f>
        <v>12512.5</v>
      </c>
      <c r="M306" s="69"/>
      <c r="N306" s="69">
        <f t="shared" si="78"/>
        <v>19052.16</v>
      </c>
      <c r="O306" s="69"/>
      <c r="P306" s="69">
        <f>H302+H309+H316</f>
        <v>12512.5</v>
      </c>
    </row>
    <row r="307" spans="1:16" ht="23.25" customHeight="1">
      <c r="A307" s="21"/>
      <c r="B307" s="29"/>
      <c r="C307" s="410" t="s">
        <v>150</v>
      </c>
      <c r="D307" s="308">
        <v>2100</v>
      </c>
      <c r="E307" s="413">
        <f>4500-2.24</f>
        <v>4497.76</v>
      </c>
      <c r="F307" s="409">
        <v>3544.4</v>
      </c>
      <c r="G307" s="409">
        <v>3510</v>
      </c>
      <c r="H307" s="409">
        <v>2500</v>
      </c>
      <c r="I307" s="416">
        <v>10215.42</v>
      </c>
      <c r="J307" s="416">
        <v>0</v>
      </c>
      <c r="K307" s="409">
        <v>5000</v>
      </c>
      <c r="L307" s="137"/>
      <c r="M307" s="69"/>
      <c r="N307" s="69"/>
      <c r="O307" s="69"/>
      <c r="P307" s="69"/>
    </row>
    <row r="308" spans="1:16" ht="23.25" customHeight="1">
      <c r="A308" s="21"/>
      <c r="B308" s="29"/>
      <c r="C308" s="415" t="s">
        <v>152</v>
      </c>
      <c r="D308" s="413">
        <f>D307</f>
        <v>2100</v>
      </c>
      <c r="E308" s="413">
        <f t="shared" ref="E308" si="157">E307</f>
        <v>4497.76</v>
      </c>
      <c r="F308" s="413">
        <f t="shared" ref="F308" si="158">F307</f>
        <v>3544.4</v>
      </c>
      <c r="G308" s="413">
        <f t="shared" ref="G308" si="159">G307</f>
        <v>3510</v>
      </c>
      <c r="H308" s="416">
        <v>0</v>
      </c>
      <c r="I308" s="416"/>
      <c r="J308" s="416">
        <v>0</v>
      </c>
      <c r="K308" s="416">
        <v>0</v>
      </c>
      <c r="L308" s="137"/>
      <c r="M308" s="69"/>
      <c r="N308" s="69"/>
      <c r="O308" s="69"/>
      <c r="P308" s="69"/>
    </row>
    <row r="309" spans="1:16" ht="15" customHeight="1">
      <c r="A309" s="18"/>
      <c r="B309" s="37"/>
      <c r="C309" s="415" t="s">
        <v>153</v>
      </c>
      <c r="D309" s="175">
        <v>0</v>
      </c>
      <c r="E309" s="175">
        <v>0</v>
      </c>
      <c r="F309" s="416">
        <v>0</v>
      </c>
      <c r="G309" s="416">
        <v>0</v>
      </c>
      <c r="H309" s="409">
        <f>H307</f>
        <v>2500</v>
      </c>
      <c r="I309" s="416"/>
      <c r="J309" s="416">
        <f t="shared" ref="J309:K309" si="160">J307</f>
        <v>0</v>
      </c>
      <c r="K309" s="409">
        <f t="shared" si="160"/>
        <v>5000</v>
      </c>
      <c r="L309" s="137"/>
      <c r="M309" s="69"/>
      <c r="N309" s="69">
        <f t="shared" si="78"/>
        <v>7500</v>
      </c>
    </row>
    <row r="310" spans="1:16" ht="40.5" customHeight="1">
      <c r="A310" s="188" t="s">
        <v>106</v>
      </c>
      <c r="B310" s="50" t="s">
        <v>54</v>
      </c>
      <c r="C310" s="235" t="s">
        <v>49</v>
      </c>
      <c r="D310" s="300">
        <f>D313</f>
        <v>299.85000000000002</v>
      </c>
      <c r="E310" s="67">
        <v>700</v>
      </c>
      <c r="F310" s="189">
        <f t="shared" ref="F310:K310" si="161">F313</f>
        <v>0</v>
      </c>
      <c r="G310" s="162">
        <f t="shared" si="161"/>
        <v>866.12</v>
      </c>
      <c r="H310" s="209">
        <f t="shared" si="161"/>
        <v>2012.5</v>
      </c>
      <c r="I310" s="189">
        <f t="shared" si="161"/>
        <v>0</v>
      </c>
      <c r="J310" s="416">
        <f t="shared" si="161"/>
        <v>0</v>
      </c>
      <c r="K310" s="258">
        <f t="shared" si="161"/>
        <v>2042.5</v>
      </c>
      <c r="L310" s="138"/>
      <c r="M310" s="69"/>
      <c r="N310" s="69">
        <f t="shared" si="78"/>
        <v>5621.12</v>
      </c>
    </row>
    <row r="311" spans="1:16" ht="18" customHeight="1">
      <c r="A311" s="412"/>
      <c r="B311" s="411"/>
      <c r="C311" s="415" t="s">
        <v>152</v>
      </c>
      <c r="D311" s="413">
        <f>D310</f>
        <v>299.85000000000002</v>
      </c>
      <c r="E311" s="413">
        <f t="shared" ref="E311:J311" si="162">E310</f>
        <v>700</v>
      </c>
      <c r="F311" s="175">
        <f t="shared" si="162"/>
        <v>0</v>
      </c>
      <c r="G311" s="413">
        <f t="shared" si="162"/>
        <v>866.12</v>
      </c>
      <c r="H311" s="175">
        <v>0</v>
      </c>
      <c r="I311" s="175">
        <f t="shared" si="162"/>
        <v>0</v>
      </c>
      <c r="J311" s="175">
        <f t="shared" si="162"/>
        <v>0</v>
      </c>
      <c r="K311" s="175">
        <v>0</v>
      </c>
      <c r="L311" s="138"/>
      <c r="M311" s="69"/>
      <c r="N311" s="69"/>
    </row>
    <row r="312" spans="1:16" ht="19.5" customHeight="1">
      <c r="A312" s="412"/>
      <c r="B312" s="411"/>
      <c r="C312" s="415" t="s">
        <v>153</v>
      </c>
      <c r="D312" s="175">
        <v>0</v>
      </c>
      <c r="E312" s="175">
        <v>0</v>
      </c>
      <c r="F312" s="416">
        <v>0</v>
      </c>
      <c r="G312" s="416">
        <v>0</v>
      </c>
      <c r="H312" s="409">
        <f>H310</f>
        <v>2012.5</v>
      </c>
      <c r="I312" s="416"/>
      <c r="J312" s="416">
        <f t="shared" ref="J312:K312" si="163">J310</f>
        <v>0</v>
      </c>
      <c r="K312" s="409">
        <f t="shared" si="163"/>
        <v>2042.5</v>
      </c>
      <c r="L312" s="138"/>
      <c r="M312" s="69"/>
      <c r="N312" s="69"/>
    </row>
    <row r="313" spans="1:16" ht="28.5" customHeight="1">
      <c r="A313" s="21"/>
      <c r="B313" s="29"/>
      <c r="C313" s="235" t="s">
        <v>45</v>
      </c>
      <c r="D313" s="300">
        <f>D314</f>
        <v>299.85000000000002</v>
      </c>
      <c r="E313" s="67">
        <v>700</v>
      </c>
      <c r="F313" s="189">
        <f>F316</f>
        <v>0</v>
      </c>
      <c r="G313" s="162">
        <f>G316</f>
        <v>866.12</v>
      </c>
      <c r="H313" s="209">
        <f t="shared" ref="H313:K313" si="164">H316</f>
        <v>2012.5</v>
      </c>
      <c r="I313" s="189">
        <f t="shared" si="164"/>
        <v>0</v>
      </c>
      <c r="J313" s="416">
        <f t="shared" si="164"/>
        <v>0</v>
      </c>
      <c r="K313" s="258">
        <f t="shared" si="164"/>
        <v>2042.5</v>
      </c>
      <c r="L313" s="138"/>
      <c r="M313" s="69"/>
      <c r="N313" s="69">
        <f t="shared" si="78"/>
        <v>5621.12</v>
      </c>
    </row>
    <row r="314" spans="1:16" ht="48" customHeight="1">
      <c r="A314" s="21"/>
      <c r="B314" s="29"/>
      <c r="C314" s="410" t="s">
        <v>150</v>
      </c>
      <c r="D314" s="408">
        <v>299.85000000000002</v>
      </c>
      <c r="E314" s="413">
        <v>700</v>
      </c>
      <c r="F314" s="416">
        <v>0</v>
      </c>
      <c r="G314" s="409">
        <v>866.12</v>
      </c>
      <c r="H314" s="409">
        <f>1042.5+970</f>
        <v>2012.5</v>
      </c>
      <c r="I314" s="416">
        <v>0</v>
      </c>
      <c r="J314" s="416">
        <v>0</v>
      </c>
      <c r="K314" s="409">
        <v>2042.5</v>
      </c>
      <c r="L314" s="138"/>
      <c r="M314" s="69"/>
      <c r="N314" s="69"/>
    </row>
    <row r="315" spans="1:16" ht="14.25" customHeight="1">
      <c r="A315" s="21"/>
      <c r="B315" s="29"/>
      <c r="C315" s="415" t="s">
        <v>152</v>
      </c>
      <c r="D315" s="308">
        <f>D314</f>
        <v>299.85000000000002</v>
      </c>
      <c r="E315" s="308">
        <f t="shared" ref="E315:G315" si="165">E314</f>
        <v>700</v>
      </c>
      <c r="F315" s="432">
        <f t="shared" si="165"/>
        <v>0</v>
      </c>
      <c r="G315" s="308">
        <f t="shared" si="165"/>
        <v>866.12</v>
      </c>
      <c r="H315" s="416">
        <v>0</v>
      </c>
      <c r="I315" s="416">
        <f t="shared" ref="I315:J315" si="166">I313</f>
        <v>0</v>
      </c>
      <c r="J315" s="416">
        <f t="shared" si="166"/>
        <v>0</v>
      </c>
      <c r="K315" s="409">
        <v>0</v>
      </c>
      <c r="L315" s="138"/>
      <c r="M315" s="69"/>
      <c r="N315" s="69"/>
    </row>
    <row r="316" spans="1:16" ht="18.75" customHeight="1">
      <c r="A316" s="18"/>
      <c r="B316" s="37"/>
      <c r="C316" s="415" t="s">
        <v>153</v>
      </c>
      <c r="D316" s="298">
        <v>0</v>
      </c>
      <c r="E316" s="67">
        <v>0</v>
      </c>
      <c r="F316" s="189">
        <v>0</v>
      </c>
      <c r="G316" s="162">
        <v>866.12</v>
      </c>
      <c r="H316" s="209">
        <f>H314</f>
        <v>2012.5</v>
      </c>
      <c r="I316" s="189">
        <v>0</v>
      </c>
      <c r="J316" s="416">
        <v>0</v>
      </c>
      <c r="K316" s="258">
        <v>2042.5</v>
      </c>
      <c r="L316" s="138"/>
      <c r="M316" s="69"/>
      <c r="N316" s="69">
        <f t="shared" si="78"/>
        <v>4921.12</v>
      </c>
    </row>
    <row r="317" spans="1:16" ht="46.5" customHeight="1">
      <c r="A317" s="41" t="s">
        <v>112</v>
      </c>
      <c r="B317" s="489" t="s">
        <v>55</v>
      </c>
      <c r="C317" s="235" t="s">
        <v>49</v>
      </c>
      <c r="D317" s="300">
        <f t="shared" ref="D317:K317" si="167">D320</f>
        <v>6837.26</v>
      </c>
      <c r="E317" s="67">
        <f t="shared" si="167"/>
        <v>7220.37</v>
      </c>
      <c r="F317" s="67">
        <f t="shared" si="167"/>
        <v>8104.9</v>
      </c>
      <c r="G317" s="67">
        <f t="shared" si="167"/>
        <v>9934.27</v>
      </c>
      <c r="H317" s="488">
        <f t="shared" si="167"/>
        <v>12121.59</v>
      </c>
      <c r="I317" s="488">
        <f t="shared" si="167"/>
        <v>9321.8700000000008</v>
      </c>
      <c r="J317" s="488">
        <f t="shared" si="167"/>
        <v>11990.76</v>
      </c>
      <c r="K317" s="488">
        <f t="shared" si="167"/>
        <v>14020.96</v>
      </c>
      <c r="L317" s="137"/>
      <c r="M317" s="69"/>
      <c r="N317" s="69">
        <f t="shared" si="78"/>
        <v>63392.850000000006</v>
      </c>
    </row>
    <row r="318" spans="1:16" ht="16.5" customHeight="1">
      <c r="A318" s="433"/>
      <c r="B318" s="29"/>
      <c r="C318" s="415" t="s">
        <v>152</v>
      </c>
      <c r="D318" s="413">
        <f>D317</f>
        <v>6837.26</v>
      </c>
      <c r="E318" s="413">
        <f t="shared" ref="E318:G318" si="168">E317</f>
        <v>7220.37</v>
      </c>
      <c r="F318" s="413">
        <f t="shared" si="168"/>
        <v>8104.9</v>
      </c>
      <c r="G318" s="413">
        <f t="shared" si="168"/>
        <v>9934.27</v>
      </c>
      <c r="H318" s="346">
        <v>0</v>
      </c>
      <c r="I318" s="346"/>
      <c r="J318" s="346">
        <v>0</v>
      </c>
      <c r="K318" s="346">
        <v>0</v>
      </c>
      <c r="L318" s="137"/>
      <c r="M318" s="69"/>
      <c r="N318" s="69"/>
    </row>
    <row r="319" spans="1:16" ht="18.75" customHeight="1">
      <c r="A319" s="433"/>
      <c r="B319" s="29"/>
      <c r="C319" s="415" t="s">
        <v>153</v>
      </c>
      <c r="D319" s="175">
        <v>0</v>
      </c>
      <c r="E319" s="175">
        <v>0</v>
      </c>
      <c r="F319" s="175">
        <v>0</v>
      </c>
      <c r="G319" s="175">
        <v>0</v>
      </c>
      <c r="H319" s="488">
        <f>H317</f>
        <v>12121.59</v>
      </c>
      <c r="I319" s="488"/>
      <c r="J319" s="488">
        <f t="shared" ref="J319:K319" si="169">J317</f>
        <v>11990.76</v>
      </c>
      <c r="K319" s="488">
        <f t="shared" si="169"/>
        <v>14020.96</v>
      </c>
      <c r="L319" s="137"/>
      <c r="M319" s="69"/>
      <c r="N319" s="69"/>
    </row>
    <row r="320" spans="1:16" ht="25.5" customHeight="1">
      <c r="A320" s="21"/>
      <c r="B320" s="29"/>
      <c r="C320" s="235" t="s">
        <v>45</v>
      </c>
      <c r="D320" s="300">
        <f>D323</f>
        <v>6837.26</v>
      </c>
      <c r="E320" s="67">
        <f>E323</f>
        <v>7220.37</v>
      </c>
      <c r="F320" s="67">
        <f>F323</f>
        <v>8104.9</v>
      </c>
      <c r="G320" s="67">
        <f t="shared" ref="G320:K320" si="170">G323</f>
        <v>9934.27</v>
      </c>
      <c r="H320" s="488">
        <f t="shared" si="170"/>
        <v>12121.59</v>
      </c>
      <c r="I320" s="488">
        <f t="shared" si="170"/>
        <v>9321.8700000000008</v>
      </c>
      <c r="J320" s="488">
        <f t="shared" si="170"/>
        <v>11990.76</v>
      </c>
      <c r="K320" s="488">
        <f t="shared" si="170"/>
        <v>14020.96</v>
      </c>
      <c r="L320" s="137"/>
      <c r="M320" s="69"/>
      <c r="N320" s="69">
        <f t="shared" si="78"/>
        <v>63392.850000000006</v>
      </c>
    </row>
    <row r="321" spans="1:14" ht="19.5" customHeight="1">
      <c r="A321" s="21"/>
      <c r="B321" s="29"/>
      <c r="C321" s="415" t="s">
        <v>152</v>
      </c>
      <c r="D321" s="413">
        <f>D320</f>
        <v>6837.26</v>
      </c>
      <c r="E321" s="413">
        <f t="shared" ref="E321" si="171">E320</f>
        <v>7220.37</v>
      </c>
      <c r="F321" s="413">
        <f t="shared" ref="F321" si="172">F320</f>
        <v>8104.9</v>
      </c>
      <c r="G321" s="413">
        <f t="shared" ref="G321" si="173">G320</f>
        <v>9934.27</v>
      </c>
      <c r="H321" s="346">
        <v>0</v>
      </c>
      <c r="I321" s="346"/>
      <c r="J321" s="346">
        <v>0</v>
      </c>
      <c r="K321" s="346">
        <v>0</v>
      </c>
      <c r="L321" s="137"/>
      <c r="M321" s="69"/>
      <c r="N321" s="69"/>
    </row>
    <row r="322" spans="1:14" ht="15" customHeight="1">
      <c r="A322" s="21"/>
      <c r="B322" s="29"/>
      <c r="C322" s="415" t="s">
        <v>153</v>
      </c>
      <c r="D322" s="175">
        <v>0</v>
      </c>
      <c r="E322" s="175">
        <v>0</v>
      </c>
      <c r="F322" s="175">
        <v>0</v>
      </c>
      <c r="G322" s="175">
        <v>0</v>
      </c>
      <c r="H322" s="488">
        <f>H320</f>
        <v>12121.59</v>
      </c>
      <c r="I322" s="488"/>
      <c r="J322" s="488">
        <f t="shared" ref="J322:K322" si="174">J320</f>
        <v>11990.76</v>
      </c>
      <c r="K322" s="488">
        <f t="shared" si="174"/>
        <v>14020.96</v>
      </c>
      <c r="L322" s="137"/>
      <c r="M322" s="69"/>
      <c r="N322" s="69"/>
    </row>
    <row r="323" spans="1:14" ht="53.25" customHeight="1">
      <c r="A323" s="21"/>
      <c r="B323" s="29"/>
      <c r="C323" s="316" t="s">
        <v>150</v>
      </c>
      <c r="D323" s="300">
        <f t="shared" ref="D323:F323" si="175">D324</f>
        <v>6837.26</v>
      </c>
      <c r="E323" s="67">
        <f t="shared" si="175"/>
        <v>7220.37</v>
      </c>
      <c r="F323" s="67">
        <f t="shared" si="175"/>
        <v>8104.9</v>
      </c>
      <c r="G323" s="67">
        <f t="shared" ref="G323:K323" si="176">G324</f>
        <v>9934.27</v>
      </c>
      <c r="H323" s="67">
        <f t="shared" si="176"/>
        <v>12121.59</v>
      </c>
      <c r="I323" s="67">
        <f t="shared" si="176"/>
        <v>9321.8700000000008</v>
      </c>
      <c r="J323" s="261">
        <f t="shared" si="176"/>
        <v>11990.76</v>
      </c>
      <c r="K323" s="261">
        <f t="shared" si="176"/>
        <v>14020.96</v>
      </c>
      <c r="L323" s="137"/>
      <c r="M323" s="69"/>
      <c r="N323" s="69">
        <f t="shared" si="78"/>
        <v>63392.850000000006</v>
      </c>
    </row>
    <row r="324" spans="1:14" ht="28.5" customHeight="1">
      <c r="A324" s="18"/>
      <c r="B324" s="37"/>
      <c r="C324" s="235" t="s">
        <v>13</v>
      </c>
      <c r="D324" s="298">
        <v>6837.26</v>
      </c>
      <c r="E324" s="67">
        <v>7220.37</v>
      </c>
      <c r="F324" s="67">
        <v>8104.9</v>
      </c>
      <c r="G324" s="84">
        <v>9934.27</v>
      </c>
      <c r="H324" s="169">
        <v>12121.59</v>
      </c>
      <c r="I324" s="169">
        <v>9321.8700000000008</v>
      </c>
      <c r="J324" s="261">
        <v>11990.76</v>
      </c>
      <c r="K324" s="261">
        <v>14020.96</v>
      </c>
      <c r="L324" s="137"/>
      <c r="M324" s="69"/>
      <c r="N324" s="69">
        <f t="shared" si="78"/>
        <v>63392.850000000006</v>
      </c>
    </row>
    <row r="325" spans="1:14" ht="66" customHeight="1">
      <c r="A325" s="589" t="s">
        <v>111</v>
      </c>
      <c r="B325" s="500" t="s">
        <v>168</v>
      </c>
      <c r="C325" s="619" t="s">
        <v>49</v>
      </c>
      <c r="D325" s="541">
        <f>D329+D333</f>
        <v>275493.72000000003</v>
      </c>
      <c r="E325" s="541">
        <f>E329+E333</f>
        <v>494613.32000000007</v>
      </c>
      <c r="F325" s="541">
        <f t="shared" ref="F325:I325" si="177">F329+F333</f>
        <v>526097.15</v>
      </c>
      <c r="G325" s="541">
        <f t="shared" si="177"/>
        <v>143210.97999999998</v>
      </c>
      <c r="H325" s="541">
        <f>H329+H333</f>
        <v>237800.30000000002</v>
      </c>
      <c r="I325" s="603">
        <f t="shared" si="177"/>
        <v>10623.3</v>
      </c>
      <c r="J325" s="603">
        <f>J333</f>
        <v>11090.7</v>
      </c>
      <c r="K325" s="175">
        <v>0</v>
      </c>
      <c r="L325" s="137"/>
      <c r="M325" s="69"/>
      <c r="N325" s="69">
        <f t="shared" si="78"/>
        <v>1412812.4500000002</v>
      </c>
    </row>
    <row r="326" spans="1:14" ht="15.75" hidden="1" customHeight="1">
      <c r="A326" s="557"/>
      <c r="B326" s="176"/>
      <c r="C326" s="619"/>
      <c r="D326" s="542"/>
      <c r="E326" s="542"/>
      <c r="F326" s="542"/>
      <c r="G326" s="542"/>
      <c r="H326" s="542"/>
      <c r="I326" s="600"/>
      <c r="J326" s="600"/>
      <c r="K326" s="245"/>
      <c r="L326" s="139">
        <v>4</v>
      </c>
      <c r="M326" s="69"/>
      <c r="N326" s="69">
        <f t="shared" si="78"/>
        <v>0</v>
      </c>
    </row>
    <row r="327" spans="1:14" ht="15.75" customHeight="1">
      <c r="A327" s="434"/>
      <c r="B327" s="436"/>
      <c r="C327" s="446" t="s">
        <v>152</v>
      </c>
      <c r="D327" s="444">
        <f>D325</f>
        <v>275493.72000000003</v>
      </c>
      <c r="E327" s="444">
        <f t="shared" ref="E327:G327" si="178">E325</f>
        <v>494613.32000000007</v>
      </c>
      <c r="F327" s="444">
        <f t="shared" si="178"/>
        <v>526097.15</v>
      </c>
      <c r="G327" s="444">
        <f t="shared" si="178"/>
        <v>143210.97999999998</v>
      </c>
      <c r="H327" s="445">
        <v>0</v>
      </c>
      <c r="I327" s="438"/>
      <c r="J327" s="438">
        <v>0</v>
      </c>
      <c r="K327" s="438">
        <v>0</v>
      </c>
      <c r="L327" s="139"/>
      <c r="M327" s="69"/>
      <c r="N327" s="69"/>
    </row>
    <row r="328" spans="1:14" ht="13.5" customHeight="1">
      <c r="A328" s="11"/>
      <c r="B328" s="25"/>
      <c r="C328" s="446" t="s">
        <v>153</v>
      </c>
      <c r="D328" s="291">
        <v>0</v>
      </c>
      <c r="E328" s="4">
        <v>0</v>
      </c>
      <c r="F328" s="4">
        <v>0</v>
      </c>
      <c r="G328" s="4">
        <v>0</v>
      </c>
      <c r="H328" s="440">
        <f>H325</f>
        <v>237800.30000000002</v>
      </c>
      <c r="I328" s="4">
        <v>0</v>
      </c>
      <c r="J328" s="440">
        <f>J325</f>
        <v>11090.7</v>
      </c>
      <c r="K328" s="83">
        <v>0</v>
      </c>
      <c r="L328" s="142"/>
      <c r="M328" s="69"/>
      <c r="N328" s="69">
        <f t="shared" si="78"/>
        <v>248891.00000000003</v>
      </c>
    </row>
    <row r="329" spans="1:14" ht="16.5" customHeight="1">
      <c r="A329" s="11"/>
      <c r="B329" s="25"/>
      <c r="C329" s="235" t="s">
        <v>57</v>
      </c>
      <c r="D329" s="293">
        <f>D332</f>
        <v>246508.54</v>
      </c>
      <c r="E329" s="75">
        <f>E332</f>
        <v>457768.79000000004</v>
      </c>
      <c r="F329" s="97">
        <f>F332</f>
        <v>485713.25</v>
      </c>
      <c r="G329" s="205">
        <f>G332</f>
        <v>133099.21</v>
      </c>
      <c r="H329" s="453">
        <f>H332</f>
        <v>223048.05000000002</v>
      </c>
      <c r="I329" s="4">
        <v>0</v>
      </c>
      <c r="J329" s="79">
        <v>0</v>
      </c>
      <c r="K329" s="245">
        <v>0</v>
      </c>
      <c r="L329" s="139"/>
      <c r="M329" s="69"/>
      <c r="N329" s="69">
        <f t="shared" si="78"/>
        <v>1299629.3</v>
      </c>
    </row>
    <row r="330" spans="1:14" ht="16.5" customHeight="1">
      <c r="A330" s="434"/>
      <c r="B330" s="25"/>
      <c r="C330" s="446" t="s">
        <v>152</v>
      </c>
      <c r="D330" s="440">
        <f>D332</f>
        <v>246508.54</v>
      </c>
      <c r="E330" s="440">
        <f t="shared" ref="E330:G330" si="179">E332</f>
        <v>457768.79000000004</v>
      </c>
      <c r="F330" s="440">
        <f t="shared" si="179"/>
        <v>485713.25</v>
      </c>
      <c r="G330" s="440">
        <f t="shared" si="179"/>
        <v>133099.21</v>
      </c>
      <c r="H330" s="435">
        <v>0</v>
      </c>
      <c r="I330" s="435"/>
      <c r="J330" s="438">
        <v>0</v>
      </c>
      <c r="K330" s="438">
        <v>0</v>
      </c>
      <c r="L330" s="139"/>
      <c r="M330" s="69"/>
      <c r="N330" s="69"/>
    </row>
    <row r="331" spans="1:14" ht="16.5" customHeight="1">
      <c r="A331" s="434"/>
      <c r="B331" s="25"/>
      <c r="C331" s="446" t="s">
        <v>153</v>
      </c>
      <c r="D331" s="438">
        <v>0</v>
      </c>
      <c r="E331" s="438">
        <v>0</v>
      </c>
      <c r="F331" s="438">
        <v>0</v>
      </c>
      <c r="G331" s="438">
        <v>0</v>
      </c>
      <c r="H331" s="453">
        <f>H332</f>
        <v>223048.05000000002</v>
      </c>
      <c r="I331" s="435"/>
      <c r="J331" s="435">
        <f t="shared" ref="J331:K331" si="180">J332</f>
        <v>0</v>
      </c>
      <c r="K331" s="435">
        <f t="shared" si="180"/>
        <v>0</v>
      </c>
      <c r="L331" s="139"/>
      <c r="M331" s="69"/>
      <c r="N331" s="69"/>
    </row>
    <row r="332" spans="1:14" ht="53.25" customHeight="1">
      <c r="A332" s="11"/>
      <c r="B332" s="25"/>
      <c r="C332" s="316" t="s">
        <v>150</v>
      </c>
      <c r="D332" s="293">
        <f>D352+D342</f>
        <v>246508.54</v>
      </c>
      <c r="E332" s="75">
        <f>E352</f>
        <v>457768.79000000004</v>
      </c>
      <c r="F332" s="97">
        <f>F352</f>
        <v>485713.25</v>
      </c>
      <c r="G332" s="205">
        <f>G352</f>
        <v>133099.21</v>
      </c>
      <c r="H332" s="453">
        <f>H352+H342</f>
        <v>223048.05000000002</v>
      </c>
      <c r="I332" s="4">
        <v>0</v>
      </c>
      <c r="J332" s="79">
        <v>0</v>
      </c>
      <c r="K332" s="245">
        <v>0</v>
      </c>
      <c r="L332" s="139"/>
      <c r="M332" s="69"/>
      <c r="N332" s="69">
        <f t="shared" si="78"/>
        <v>1299629.3</v>
      </c>
    </row>
    <row r="333" spans="1:14" ht="38.25" customHeight="1">
      <c r="A333" s="72"/>
      <c r="B333" s="25"/>
      <c r="C333" s="235" t="s">
        <v>58</v>
      </c>
      <c r="D333" s="300">
        <f>D336</f>
        <v>28985.18</v>
      </c>
      <c r="E333" s="67">
        <f>E336</f>
        <v>36844.530000000006</v>
      </c>
      <c r="F333" s="99">
        <f>F336</f>
        <v>40383.899999999994</v>
      </c>
      <c r="G333" s="81">
        <f>G336</f>
        <v>10111.77</v>
      </c>
      <c r="H333" s="81">
        <f>H336</f>
        <v>14752.25</v>
      </c>
      <c r="I333" s="81">
        <f t="shared" ref="I333:J333" si="181">I336</f>
        <v>10623.3</v>
      </c>
      <c r="J333" s="81">
        <f t="shared" si="181"/>
        <v>11090.7</v>
      </c>
      <c r="K333" s="175">
        <v>0</v>
      </c>
      <c r="L333" s="137"/>
      <c r="M333" s="69"/>
      <c r="N333" s="69">
        <f t="shared" si="78"/>
        <v>113183.15</v>
      </c>
    </row>
    <row r="334" spans="1:14" ht="14.25" customHeight="1">
      <c r="A334" s="434"/>
      <c r="B334" s="25"/>
      <c r="C334" s="446" t="s">
        <v>152</v>
      </c>
      <c r="D334" s="443">
        <f>D336</f>
        <v>28985.18</v>
      </c>
      <c r="E334" s="443">
        <f t="shared" ref="E334:G334" si="182">E336</f>
        <v>36844.530000000006</v>
      </c>
      <c r="F334" s="443">
        <f t="shared" si="182"/>
        <v>40383.899999999994</v>
      </c>
      <c r="G334" s="443">
        <f t="shared" si="182"/>
        <v>10111.77</v>
      </c>
      <c r="H334" s="175">
        <v>0</v>
      </c>
      <c r="I334" s="175"/>
      <c r="J334" s="175">
        <v>0</v>
      </c>
      <c r="K334" s="175">
        <v>0</v>
      </c>
      <c r="L334" s="137"/>
      <c r="M334" s="69"/>
      <c r="N334" s="69"/>
    </row>
    <row r="335" spans="1:14" ht="16.5" customHeight="1">
      <c r="A335" s="434"/>
      <c r="B335" s="25"/>
      <c r="C335" s="446" t="s">
        <v>153</v>
      </c>
      <c r="D335" s="175">
        <v>0</v>
      </c>
      <c r="E335" s="175">
        <v>0</v>
      </c>
      <c r="F335" s="175">
        <v>0</v>
      </c>
      <c r="G335" s="175">
        <v>0</v>
      </c>
      <c r="H335" s="443">
        <f>H336</f>
        <v>14752.25</v>
      </c>
      <c r="I335" s="443"/>
      <c r="J335" s="443">
        <f t="shared" ref="J335:K335" si="183">J336</f>
        <v>11090.7</v>
      </c>
      <c r="K335" s="175">
        <f t="shared" si="183"/>
        <v>0</v>
      </c>
      <c r="L335" s="137"/>
      <c r="M335" s="69"/>
      <c r="N335" s="69"/>
    </row>
    <row r="336" spans="1:14" ht="51" customHeight="1">
      <c r="A336" s="72"/>
      <c r="B336" s="25"/>
      <c r="C336" s="316" t="s">
        <v>150</v>
      </c>
      <c r="D336" s="300">
        <f>D356+D345</f>
        <v>28985.18</v>
      </c>
      <c r="E336" s="67">
        <f>E356</f>
        <v>36844.530000000006</v>
      </c>
      <c r="F336" s="99">
        <f>F356+F343</f>
        <v>40383.899999999994</v>
      </c>
      <c r="G336" s="81">
        <f>G345+G356</f>
        <v>10111.77</v>
      </c>
      <c r="H336" s="164">
        <f>H345+H356</f>
        <v>14752.25</v>
      </c>
      <c r="I336" s="82">
        <f t="shared" ref="I336" si="184">4823.3+I437</f>
        <v>10623.3</v>
      </c>
      <c r="J336" s="82">
        <f>J357</f>
        <v>11090.7</v>
      </c>
      <c r="K336" s="175">
        <v>0</v>
      </c>
      <c r="L336" s="137"/>
      <c r="M336" s="69"/>
      <c r="N336" s="69">
        <f t="shared" ref="N336:N428" si="185">E336+F336+G336+H336+J336+K336</f>
        <v>113183.15</v>
      </c>
    </row>
    <row r="337" spans="1:20" ht="54.75" customHeight="1">
      <c r="A337" s="43" t="s">
        <v>113</v>
      </c>
      <c r="B337" s="12" t="s">
        <v>59</v>
      </c>
      <c r="C337" s="255" t="s">
        <v>49</v>
      </c>
      <c r="D337" s="298">
        <v>35801.51</v>
      </c>
      <c r="E337" s="73">
        <v>0</v>
      </c>
      <c r="F337" s="4">
        <v>0</v>
      </c>
      <c r="G337" s="4">
        <f>G339+G340+G343</f>
        <v>0</v>
      </c>
      <c r="H337" s="504">
        <f>H341+H344</f>
        <v>193473.7</v>
      </c>
      <c r="I337" s="4">
        <v>0</v>
      </c>
      <c r="J337" s="49">
        <v>0</v>
      </c>
      <c r="K337" s="256">
        <v>0</v>
      </c>
      <c r="L337" s="140"/>
      <c r="M337" s="69"/>
      <c r="N337" s="69">
        <f t="shared" si="185"/>
        <v>193473.7</v>
      </c>
    </row>
    <row r="338" spans="1:20" ht="21.75" customHeight="1">
      <c r="A338" s="451"/>
      <c r="B338" s="441"/>
      <c r="C338" s="446" t="s">
        <v>152</v>
      </c>
      <c r="D338" s="439">
        <f>D337</f>
        <v>35801.51</v>
      </c>
      <c r="E338" s="439">
        <f t="shared" ref="E338:K338" si="186">E337</f>
        <v>0</v>
      </c>
      <c r="F338" s="439">
        <f t="shared" si="186"/>
        <v>0</v>
      </c>
      <c r="G338" s="439">
        <f t="shared" si="186"/>
        <v>0</v>
      </c>
      <c r="H338" s="308">
        <f>H344+H341</f>
        <v>193473.7</v>
      </c>
      <c r="I338" s="439">
        <f t="shared" si="186"/>
        <v>0</v>
      </c>
      <c r="J338" s="439">
        <f t="shared" si="186"/>
        <v>0</v>
      </c>
      <c r="K338" s="493">
        <f t="shared" si="186"/>
        <v>0</v>
      </c>
      <c r="L338" s="140"/>
      <c r="M338" s="69"/>
      <c r="N338" s="69"/>
    </row>
    <row r="339" spans="1:20" ht="20.25" customHeight="1">
      <c r="A339" s="11"/>
      <c r="B339" s="25"/>
      <c r="C339" s="446" t="s">
        <v>153</v>
      </c>
      <c r="D339" s="291">
        <v>0</v>
      </c>
      <c r="E339" s="73">
        <v>0</v>
      </c>
      <c r="F339" s="4">
        <v>0</v>
      </c>
      <c r="G339" s="4">
        <v>0</v>
      </c>
      <c r="H339" s="4">
        <v>0</v>
      </c>
      <c r="I339" s="4">
        <v>0</v>
      </c>
      <c r="J339" s="49">
        <v>0</v>
      </c>
      <c r="K339" s="256">
        <v>0</v>
      </c>
      <c r="L339" s="140"/>
      <c r="M339" s="69"/>
      <c r="N339" s="69">
        <f t="shared" si="185"/>
        <v>0</v>
      </c>
    </row>
    <row r="340" spans="1:20" ht="15" customHeight="1">
      <c r="A340" s="11"/>
      <c r="B340" s="25"/>
      <c r="C340" s="235" t="s">
        <v>57</v>
      </c>
      <c r="D340" s="306">
        <f>D342</f>
        <v>31688.53</v>
      </c>
      <c r="E340" s="73">
        <v>0</v>
      </c>
      <c r="F340" s="4">
        <v>0</v>
      </c>
      <c r="G340" s="4">
        <v>0</v>
      </c>
      <c r="H340" s="4">
        <v>0</v>
      </c>
      <c r="I340" s="4">
        <v>0</v>
      </c>
      <c r="J340" s="49">
        <v>0</v>
      </c>
      <c r="K340" s="256">
        <v>0</v>
      </c>
      <c r="L340" s="140"/>
      <c r="M340" s="69"/>
      <c r="N340" s="69">
        <f t="shared" si="185"/>
        <v>0</v>
      </c>
    </row>
    <row r="341" spans="1:20" ht="15" customHeight="1">
      <c r="A341" s="434"/>
      <c r="B341" s="25"/>
      <c r="C341" s="499" t="s">
        <v>169</v>
      </c>
      <c r="D341" s="306">
        <f>D342</f>
        <v>31688.53</v>
      </c>
      <c r="E341" s="306">
        <f t="shared" ref="E341:K341" si="187">E342</f>
        <v>0</v>
      </c>
      <c r="F341" s="306">
        <f t="shared" si="187"/>
        <v>0</v>
      </c>
      <c r="G341" s="306">
        <f t="shared" si="187"/>
        <v>0</v>
      </c>
      <c r="H341" s="307">
        <f t="shared" si="187"/>
        <v>183649.14</v>
      </c>
      <c r="I341" s="306">
        <f t="shared" si="187"/>
        <v>0</v>
      </c>
      <c r="J341" s="306">
        <f t="shared" si="187"/>
        <v>0</v>
      </c>
      <c r="K341" s="470">
        <f t="shared" si="187"/>
        <v>0</v>
      </c>
      <c r="L341" s="140"/>
      <c r="M341" s="69"/>
      <c r="N341" s="69"/>
    </row>
    <row r="342" spans="1:20" ht="48" customHeight="1">
      <c r="A342" s="11"/>
      <c r="B342" s="25"/>
      <c r="C342" s="316" t="s">
        <v>150</v>
      </c>
      <c r="D342" s="298">
        <v>31688.53</v>
      </c>
      <c r="E342" s="73">
        <v>0</v>
      </c>
      <c r="F342" s="4">
        <v>0</v>
      </c>
      <c r="G342" s="4">
        <v>0</v>
      </c>
      <c r="H342" s="504">
        <v>183649.14</v>
      </c>
      <c r="I342" s="4">
        <v>0</v>
      </c>
      <c r="J342" s="49">
        <v>0</v>
      </c>
      <c r="K342" s="256">
        <v>0</v>
      </c>
      <c r="L342" s="140"/>
      <c r="M342" s="69"/>
      <c r="N342" s="69">
        <f t="shared" si="185"/>
        <v>183649.14</v>
      </c>
    </row>
    <row r="343" spans="1:20" ht="25.5" customHeight="1">
      <c r="A343" s="11"/>
      <c r="B343" s="25"/>
      <c r="C343" s="235" t="s">
        <v>58</v>
      </c>
      <c r="D343" s="298">
        <f>D345</f>
        <v>4112.9799999999996</v>
      </c>
      <c r="E343" s="73">
        <v>0</v>
      </c>
      <c r="F343" s="4">
        <v>0</v>
      </c>
      <c r="G343" s="165">
        <f>G345</f>
        <v>0</v>
      </c>
      <c r="H343" s="165"/>
      <c r="I343" s="165">
        <v>0</v>
      </c>
      <c r="J343" s="165">
        <v>0</v>
      </c>
      <c r="K343" s="256">
        <v>0</v>
      </c>
      <c r="L343" s="140"/>
      <c r="M343" s="69"/>
      <c r="N343" s="69">
        <f t="shared" si="185"/>
        <v>0</v>
      </c>
    </row>
    <row r="344" spans="1:20" ht="15.75" customHeight="1">
      <c r="A344" s="434"/>
      <c r="B344" s="25"/>
      <c r="C344" s="446" t="s">
        <v>152</v>
      </c>
      <c r="D344" s="439">
        <f>D345</f>
        <v>4112.9799999999996</v>
      </c>
      <c r="E344" s="439">
        <f t="shared" ref="E344:K344" si="188">E345</f>
        <v>0</v>
      </c>
      <c r="F344" s="439">
        <f t="shared" si="188"/>
        <v>0</v>
      </c>
      <c r="G344" s="439">
        <f t="shared" si="188"/>
        <v>0</v>
      </c>
      <c r="H344" s="439">
        <f t="shared" si="188"/>
        <v>9824.56</v>
      </c>
      <c r="I344" s="439">
        <f t="shared" si="188"/>
        <v>0</v>
      </c>
      <c r="J344" s="439">
        <f t="shared" si="188"/>
        <v>0</v>
      </c>
      <c r="K344" s="438">
        <f t="shared" si="188"/>
        <v>0</v>
      </c>
      <c r="L344" s="140"/>
      <c r="M344" s="69"/>
      <c r="N344" s="69"/>
    </row>
    <row r="345" spans="1:20" ht="57" customHeight="1">
      <c r="A345" s="33"/>
      <c r="B345" s="42"/>
      <c r="C345" s="316" t="s">
        <v>150</v>
      </c>
      <c r="D345" s="298">
        <v>4112.9799999999996</v>
      </c>
      <c r="E345" s="73">
        <v>0</v>
      </c>
      <c r="F345" s="4">
        <v>0</v>
      </c>
      <c r="G345" s="165">
        <v>0</v>
      </c>
      <c r="H345" s="165">
        <v>9824.56</v>
      </c>
      <c r="I345" s="165">
        <v>0</v>
      </c>
      <c r="J345" s="165">
        <v>0</v>
      </c>
      <c r="K345" s="256">
        <v>0</v>
      </c>
      <c r="L345" s="140"/>
      <c r="M345" s="69"/>
      <c r="N345" s="69">
        <f t="shared" si="185"/>
        <v>9824.56</v>
      </c>
    </row>
    <row r="346" spans="1:20" ht="81" customHeight="1">
      <c r="A346" s="43" t="s">
        <v>114</v>
      </c>
      <c r="B346" s="183" t="s">
        <v>96</v>
      </c>
      <c r="C346" s="255" t="s">
        <v>49</v>
      </c>
      <c r="D346" s="298">
        <v>239692.21</v>
      </c>
      <c r="E346" s="90">
        <f>E349+E353</f>
        <v>494613.32000000007</v>
      </c>
      <c r="F346" s="86">
        <f>F349+F353</f>
        <v>526097.15</v>
      </c>
      <c r="G346" s="207">
        <f>G349+G353</f>
        <v>143210.97999999998</v>
      </c>
      <c r="H346" s="86">
        <f t="shared" ref="H346:J346" si="189">H349+H353</f>
        <v>44326.600000000006</v>
      </c>
      <c r="I346" s="86">
        <f t="shared" si="189"/>
        <v>10623.3</v>
      </c>
      <c r="J346" s="86">
        <f t="shared" si="189"/>
        <v>11090.7</v>
      </c>
      <c r="K346" s="175">
        <v>0</v>
      </c>
      <c r="L346" s="146"/>
      <c r="M346" s="69"/>
      <c r="N346" s="69">
        <f t="shared" si="185"/>
        <v>1219338.7500000002</v>
      </c>
      <c r="R346" s="69">
        <f>H45+H200+H447</f>
        <v>464983.19</v>
      </c>
      <c r="S346" s="69">
        <f>I45+I200+I447</f>
        <v>63383.049999999996</v>
      </c>
      <c r="T346" s="69">
        <f>J45+J200+J447</f>
        <v>52082.200000000004</v>
      </c>
    </row>
    <row r="347" spans="1:20" ht="18" customHeight="1">
      <c r="A347" s="451"/>
      <c r="B347" s="441"/>
      <c r="C347" s="446" t="s">
        <v>152</v>
      </c>
      <c r="D347" s="439">
        <f>D346</f>
        <v>239692.21</v>
      </c>
      <c r="E347" s="439">
        <f t="shared" ref="E347:G347" si="190">E346</f>
        <v>494613.32000000007</v>
      </c>
      <c r="F347" s="439">
        <f t="shared" si="190"/>
        <v>526097.15</v>
      </c>
      <c r="G347" s="439">
        <f t="shared" si="190"/>
        <v>143210.97999999998</v>
      </c>
      <c r="H347" s="469">
        <v>0</v>
      </c>
      <c r="I347" s="469"/>
      <c r="J347" s="469">
        <v>0</v>
      </c>
      <c r="K347" s="175">
        <v>0</v>
      </c>
      <c r="L347" s="146"/>
      <c r="M347" s="69"/>
      <c r="N347" s="69"/>
    </row>
    <row r="348" spans="1:20" ht="19.5" customHeight="1">
      <c r="A348" s="11"/>
      <c r="B348" s="25"/>
      <c r="C348" s="446" t="s">
        <v>153</v>
      </c>
      <c r="D348" s="291">
        <v>0</v>
      </c>
      <c r="E348" s="4">
        <v>0</v>
      </c>
      <c r="F348" s="4">
        <v>0</v>
      </c>
      <c r="G348" s="202">
        <v>0</v>
      </c>
      <c r="H348" s="440">
        <f>H346</f>
        <v>44326.600000000006</v>
      </c>
      <c r="I348" s="4">
        <v>0</v>
      </c>
      <c r="J348" s="440">
        <f t="shared" ref="J348:K348" si="191">J346</f>
        <v>11090.7</v>
      </c>
      <c r="K348" s="447">
        <f t="shared" si="191"/>
        <v>0</v>
      </c>
      <c r="L348" s="140"/>
      <c r="M348" s="69"/>
      <c r="N348" s="69">
        <f t="shared" si="185"/>
        <v>55417.3</v>
      </c>
    </row>
    <row r="349" spans="1:20" ht="15" customHeight="1">
      <c r="A349" s="11"/>
      <c r="B349" s="25"/>
      <c r="C349" s="235" t="s">
        <v>57</v>
      </c>
      <c r="D349" s="306">
        <f>D352</f>
        <v>214820.01</v>
      </c>
      <c r="E349" s="58">
        <f>E352</f>
        <v>457768.79000000004</v>
      </c>
      <c r="F349" s="75">
        <f>F352</f>
        <v>485713.25</v>
      </c>
      <c r="G349" s="203">
        <f>G352</f>
        <v>133099.21</v>
      </c>
      <c r="H349" s="440">
        <f>H352</f>
        <v>39398.910000000003</v>
      </c>
      <c r="I349" s="4">
        <v>0</v>
      </c>
      <c r="J349" s="56">
        <v>0</v>
      </c>
      <c r="K349" s="175">
        <v>0</v>
      </c>
      <c r="L349" s="140"/>
      <c r="M349" s="69"/>
      <c r="N349" s="69">
        <f t="shared" si="185"/>
        <v>1115980.1599999999</v>
      </c>
    </row>
    <row r="350" spans="1:20" ht="15" customHeight="1">
      <c r="A350" s="434"/>
      <c r="B350" s="25"/>
      <c r="C350" s="446" t="s">
        <v>152</v>
      </c>
      <c r="D350" s="306">
        <f>D352</f>
        <v>214820.01</v>
      </c>
      <c r="E350" s="306">
        <f t="shared" ref="E350:G350" si="192">E352</f>
        <v>457768.79000000004</v>
      </c>
      <c r="F350" s="306">
        <f t="shared" si="192"/>
        <v>485713.25</v>
      </c>
      <c r="G350" s="306">
        <f t="shared" si="192"/>
        <v>133099.21</v>
      </c>
      <c r="H350" s="447">
        <v>0</v>
      </c>
      <c r="I350" s="435"/>
      <c r="J350" s="435">
        <v>0</v>
      </c>
      <c r="K350" s="175">
        <v>0</v>
      </c>
      <c r="L350" s="140"/>
      <c r="M350" s="69"/>
      <c r="N350" s="69"/>
    </row>
    <row r="351" spans="1:20" ht="15" customHeight="1">
      <c r="A351" s="434"/>
      <c r="B351" s="25"/>
      <c r="C351" s="446" t="s">
        <v>153</v>
      </c>
      <c r="D351" s="306">
        <v>0</v>
      </c>
      <c r="E351" s="447">
        <v>0</v>
      </c>
      <c r="F351" s="447">
        <v>0</v>
      </c>
      <c r="G351" s="447">
        <v>0</v>
      </c>
      <c r="H351" s="440">
        <f>H352</f>
        <v>39398.910000000003</v>
      </c>
      <c r="I351" s="435"/>
      <c r="J351" s="447">
        <f t="shared" ref="J351:K351" si="193">J352</f>
        <v>0</v>
      </c>
      <c r="K351" s="447">
        <f t="shared" si="193"/>
        <v>0</v>
      </c>
      <c r="L351" s="140"/>
      <c r="M351" s="69"/>
      <c r="N351" s="69"/>
    </row>
    <row r="352" spans="1:20" ht="61.5" customHeight="1">
      <c r="A352" s="11"/>
      <c r="B352" s="25"/>
      <c r="C352" s="316" t="s">
        <v>150</v>
      </c>
      <c r="D352" s="298">
        <v>214820.01</v>
      </c>
      <c r="E352" s="58">
        <f>E363+E381+E402</f>
        <v>457768.79000000004</v>
      </c>
      <c r="F352" s="75">
        <f>F360+F399+F424</f>
        <v>485713.25</v>
      </c>
      <c r="G352" s="203">
        <f>G363+G402+G424</f>
        <v>133099.21</v>
      </c>
      <c r="H352" s="440">
        <f>H363</f>
        <v>39398.910000000003</v>
      </c>
      <c r="I352" s="4">
        <v>0</v>
      </c>
      <c r="J352" s="56">
        <v>0</v>
      </c>
      <c r="K352" s="175">
        <v>0</v>
      </c>
      <c r="L352" s="140"/>
      <c r="M352" s="195"/>
      <c r="N352" s="69">
        <f t="shared" si="185"/>
        <v>1115980.1599999999</v>
      </c>
    </row>
    <row r="353" spans="1:14" ht="24.75" customHeight="1">
      <c r="A353" s="11"/>
      <c r="B353" s="25"/>
      <c r="C353" s="235" t="s">
        <v>58</v>
      </c>
      <c r="D353" s="308">
        <f>D356</f>
        <v>24872.2</v>
      </c>
      <c r="E353" s="67">
        <f>E356</f>
        <v>36844.530000000006</v>
      </c>
      <c r="F353" s="67">
        <f t="shared" ref="F353:I353" si="194">F356</f>
        <v>40383.899999999994</v>
      </c>
      <c r="G353" s="204">
        <f>G356</f>
        <v>10111.77</v>
      </c>
      <c r="H353" s="67">
        <f t="shared" si="194"/>
        <v>4927.6899999999996</v>
      </c>
      <c r="I353" s="67">
        <f t="shared" si="194"/>
        <v>10623.3</v>
      </c>
      <c r="J353" s="67">
        <f>J356</f>
        <v>11090.7</v>
      </c>
      <c r="K353" s="175">
        <v>0</v>
      </c>
      <c r="L353" s="137"/>
      <c r="M353" s="69"/>
      <c r="N353" s="69">
        <f t="shared" si="185"/>
        <v>103358.59</v>
      </c>
    </row>
    <row r="354" spans="1:14" ht="13.5" customHeight="1">
      <c r="A354" s="434"/>
      <c r="B354" s="25"/>
      <c r="C354" s="446" t="s">
        <v>152</v>
      </c>
      <c r="D354" s="308">
        <f>D356</f>
        <v>24872.2</v>
      </c>
      <c r="E354" s="308">
        <f t="shared" ref="E354:G354" si="195">E356</f>
        <v>36844.530000000006</v>
      </c>
      <c r="F354" s="308">
        <f t="shared" si="195"/>
        <v>40383.899999999994</v>
      </c>
      <c r="G354" s="308">
        <f t="shared" si="195"/>
        <v>10111.77</v>
      </c>
      <c r="H354" s="175">
        <v>0</v>
      </c>
      <c r="I354" s="175"/>
      <c r="J354" s="175">
        <v>0</v>
      </c>
      <c r="K354" s="175">
        <v>0</v>
      </c>
      <c r="L354" s="137"/>
      <c r="M354" s="69"/>
      <c r="N354" s="69"/>
    </row>
    <row r="355" spans="1:14" ht="15" customHeight="1">
      <c r="A355" s="434"/>
      <c r="B355" s="25"/>
      <c r="C355" s="446" t="s">
        <v>153</v>
      </c>
      <c r="D355" s="432">
        <v>0</v>
      </c>
      <c r="E355" s="175">
        <v>0</v>
      </c>
      <c r="F355" s="175">
        <v>0</v>
      </c>
      <c r="G355" s="175">
        <v>0</v>
      </c>
      <c r="H355" s="443">
        <f>H356</f>
        <v>4927.6899999999996</v>
      </c>
      <c r="I355" s="443"/>
      <c r="J355" s="443">
        <f t="shared" ref="J355:K355" si="196">J356</f>
        <v>11090.7</v>
      </c>
      <c r="K355" s="175">
        <f t="shared" si="196"/>
        <v>0</v>
      </c>
      <c r="L355" s="137"/>
      <c r="M355" s="69"/>
      <c r="N355" s="69"/>
    </row>
    <row r="356" spans="1:14" ht="48.75" customHeight="1">
      <c r="A356" s="33"/>
      <c r="B356" s="42"/>
      <c r="C356" s="316" t="s">
        <v>150</v>
      </c>
      <c r="D356" s="308">
        <v>24872.2</v>
      </c>
      <c r="E356" s="67">
        <f>E367+E384+E392+E406+E418</f>
        <v>36844.530000000006</v>
      </c>
      <c r="F356" s="67">
        <f>F367+F375+F384+F392+F406+F418+F428+F446+F436</f>
        <v>40383.899999999994</v>
      </c>
      <c r="G356" s="204">
        <f>G367++G406+G418+G428+G436+N438</f>
        <v>10111.77</v>
      </c>
      <c r="H356" s="178">
        <f>H367</f>
        <v>4927.6899999999996</v>
      </c>
      <c r="I356" s="178">
        <f>I367+I384+I446+0+I436</f>
        <v>10623.3</v>
      </c>
      <c r="J356" s="178">
        <f>J367+J384+J446+0+J436</f>
        <v>11090.7</v>
      </c>
      <c r="K356" s="175">
        <v>0</v>
      </c>
      <c r="L356" s="137"/>
      <c r="M356" s="69"/>
      <c r="N356" s="69">
        <f t="shared" si="185"/>
        <v>103358.59</v>
      </c>
    </row>
    <row r="357" spans="1:14" ht="99" customHeight="1">
      <c r="A357" s="192" t="s">
        <v>122</v>
      </c>
      <c r="B357" s="503" t="s">
        <v>170</v>
      </c>
      <c r="C357" s="255" t="s">
        <v>49</v>
      </c>
      <c r="D357" s="298">
        <v>100171.02</v>
      </c>
      <c r="E357" s="67">
        <f>E360+E364</f>
        <v>123661.34</v>
      </c>
      <c r="F357" s="67">
        <f>F360+F364</f>
        <v>78567.33</v>
      </c>
      <c r="G357" s="81">
        <f>G360+G364</f>
        <v>135526.15</v>
      </c>
      <c r="H357" s="91">
        <f>H360+H364</f>
        <v>44326.600000000006</v>
      </c>
      <c r="I357" s="81">
        <v>4823.3</v>
      </c>
      <c r="J357" s="319">
        <f>J360+J364</f>
        <v>11090.7</v>
      </c>
      <c r="K357" s="175">
        <v>0</v>
      </c>
      <c r="L357" s="137"/>
      <c r="M357" s="69"/>
      <c r="N357" s="69">
        <f t="shared" si="185"/>
        <v>393172.11999999994</v>
      </c>
    </row>
    <row r="358" spans="1:14" ht="21" customHeight="1">
      <c r="A358" s="442"/>
      <c r="B358" s="182"/>
      <c r="C358" s="446" t="s">
        <v>152</v>
      </c>
      <c r="D358" s="439">
        <f>D357</f>
        <v>100171.02</v>
      </c>
      <c r="E358" s="439">
        <f t="shared" ref="E358:G358" si="197">E357</f>
        <v>123661.34</v>
      </c>
      <c r="F358" s="439">
        <f t="shared" si="197"/>
        <v>78567.33</v>
      </c>
      <c r="G358" s="439">
        <f t="shared" si="197"/>
        <v>135526.15</v>
      </c>
      <c r="H358" s="175">
        <v>0</v>
      </c>
      <c r="I358" s="175"/>
      <c r="J358" s="175">
        <v>0</v>
      </c>
      <c r="K358" s="175">
        <v>0</v>
      </c>
      <c r="L358" s="137"/>
      <c r="M358" s="69"/>
      <c r="N358" s="69"/>
    </row>
    <row r="359" spans="1:14">
      <c r="A359" s="11"/>
      <c r="B359" s="13"/>
      <c r="C359" s="446" t="s">
        <v>153</v>
      </c>
      <c r="D359" s="291">
        <v>0</v>
      </c>
      <c r="E359" s="4">
        <v>0</v>
      </c>
      <c r="F359" s="4">
        <v>0</v>
      </c>
      <c r="G359" s="4">
        <v>0</v>
      </c>
      <c r="H359" s="440">
        <f>H357</f>
        <v>44326.600000000006</v>
      </c>
      <c r="I359" s="4">
        <v>0</v>
      </c>
      <c r="J359" s="440">
        <f t="shared" ref="J359:K359" si="198">J357</f>
        <v>11090.7</v>
      </c>
      <c r="K359" s="447">
        <f t="shared" si="198"/>
        <v>0</v>
      </c>
      <c r="L359" s="140"/>
      <c r="M359" s="69"/>
      <c r="N359" s="69">
        <f t="shared" si="185"/>
        <v>55417.3</v>
      </c>
    </row>
    <row r="360" spans="1:14" ht="12.75" customHeight="1">
      <c r="A360" s="11"/>
      <c r="B360" s="25"/>
      <c r="C360" s="235" t="s">
        <v>57</v>
      </c>
      <c r="D360" s="306">
        <f>D363</f>
        <v>93740.79</v>
      </c>
      <c r="E360" s="58">
        <f>E363</f>
        <v>116106.14</v>
      </c>
      <c r="F360" s="58">
        <f>F363</f>
        <v>71610</v>
      </c>
      <c r="G360" s="4">
        <f>G363</f>
        <v>126016.72</v>
      </c>
      <c r="H360" s="440">
        <f>H363</f>
        <v>39398.910000000003</v>
      </c>
      <c r="I360" s="4">
        <v>0</v>
      </c>
      <c r="J360" s="56">
        <v>0</v>
      </c>
      <c r="K360" s="266">
        <v>0</v>
      </c>
      <c r="L360" s="140"/>
      <c r="M360" s="69"/>
      <c r="N360" s="69">
        <f t="shared" si="185"/>
        <v>353131.77</v>
      </c>
    </row>
    <row r="361" spans="1:14" ht="12.75" customHeight="1">
      <c r="A361" s="434"/>
      <c r="B361" s="25"/>
      <c r="C361" s="446" t="s">
        <v>152</v>
      </c>
      <c r="D361" s="306">
        <f>D360</f>
        <v>93740.79</v>
      </c>
      <c r="E361" s="306">
        <f t="shared" ref="E361:G361" si="199">E360</f>
        <v>116106.14</v>
      </c>
      <c r="F361" s="306">
        <f t="shared" si="199"/>
        <v>71610</v>
      </c>
      <c r="G361" s="306">
        <f t="shared" si="199"/>
        <v>126016.72</v>
      </c>
      <c r="H361" s="447">
        <v>0</v>
      </c>
      <c r="I361" s="435"/>
      <c r="J361" s="435">
        <v>0</v>
      </c>
      <c r="K361" s="447">
        <v>0</v>
      </c>
      <c r="L361" s="140"/>
      <c r="M361" s="69"/>
      <c r="N361" s="69"/>
    </row>
    <row r="362" spans="1:14" ht="12.75" customHeight="1">
      <c r="A362" s="434"/>
      <c r="B362" s="25"/>
      <c r="C362" s="446" t="s">
        <v>153</v>
      </c>
      <c r="D362" s="306">
        <v>0</v>
      </c>
      <c r="E362" s="447">
        <v>0</v>
      </c>
      <c r="F362" s="447">
        <v>0</v>
      </c>
      <c r="G362" s="435">
        <v>0</v>
      </c>
      <c r="H362" s="440">
        <f>H360</f>
        <v>39398.910000000003</v>
      </c>
      <c r="I362" s="435"/>
      <c r="J362" s="447">
        <f t="shared" ref="J362:K362" si="200">J360</f>
        <v>0</v>
      </c>
      <c r="K362" s="447">
        <f t="shared" si="200"/>
        <v>0</v>
      </c>
      <c r="L362" s="140"/>
      <c r="M362" s="69"/>
      <c r="N362" s="69"/>
    </row>
    <row r="363" spans="1:14" ht="47.25" customHeight="1">
      <c r="A363" s="11"/>
      <c r="B363" s="25"/>
      <c r="C363" s="316" t="s">
        <v>150</v>
      </c>
      <c r="D363" s="298">
        <v>93740.79</v>
      </c>
      <c r="E363" s="58">
        <v>116106.14</v>
      </c>
      <c r="F363" s="58">
        <v>71610</v>
      </c>
      <c r="G363" s="4">
        <v>126016.72</v>
      </c>
      <c r="H363" s="440">
        <v>39398.910000000003</v>
      </c>
      <c r="I363" s="4">
        <v>0</v>
      </c>
      <c r="J363" s="56">
        <v>0</v>
      </c>
      <c r="K363" s="266">
        <v>0</v>
      </c>
      <c r="L363" s="140"/>
      <c r="M363" s="69"/>
      <c r="N363" s="69">
        <f t="shared" si="185"/>
        <v>353131.77</v>
      </c>
    </row>
    <row r="364" spans="1:14" ht="26.25" customHeight="1">
      <c r="A364" s="11"/>
      <c r="B364" s="25"/>
      <c r="C364" s="235" t="s">
        <v>58</v>
      </c>
      <c r="D364" s="298">
        <f>D367</f>
        <v>6430.24</v>
      </c>
      <c r="E364" s="85">
        <f>E367</f>
        <v>7555.2</v>
      </c>
      <c r="F364" s="94">
        <f>F367</f>
        <v>6957.33</v>
      </c>
      <c r="G364" s="85">
        <f>G367</f>
        <v>9509.43</v>
      </c>
      <c r="H364" s="85">
        <f>H367</f>
        <v>4927.6899999999996</v>
      </c>
      <c r="I364" s="85">
        <v>4823.3</v>
      </c>
      <c r="J364" s="85">
        <f>J367</f>
        <v>11090.7</v>
      </c>
      <c r="K364" s="276">
        <v>0</v>
      </c>
      <c r="L364" s="147"/>
      <c r="M364" s="69"/>
      <c r="N364" s="69">
        <f t="shared" si="185"/>
        <v>40040.35</v>
      </c>
    </row>
    <row r="365" spans="1:14" ht="20.25" customHeight="1">
      <c r="A365" s="434"/>
      <c r="B365" s="25"/>
      <c r="C365" s="446" t="s">
        <v>152</v>
      </c>
      <c r="D365" s="439">
        <f>D367</f>
        <v>6430.24</v>
      </c>
      <c r="E365" s="308">
        <f t="shared" ref="E365:G365" si="201">E367</f>
        <v>7555.2</v>
      </c>
      <c r="F365" s="439">
        <f t="shared" si="201"/>
        <v>6957.33</v>
      </c>
      <c r="G365" s="439">
        <f t="shared" si="201"/>
        <v>9509.43</v>
      </c>
      <c r="H365" s="276">
        <v>0</v>
      </c>
      <c r="I365" s="276"/>
      <c r="J365" s="276">
        <v>0</v>
      </c>
      <c r="K365" s="276">
        <v>0</v>
      </c>
      <c r="L365" s="147"/>
      <c r="M365" s="69"/>
      <c r="N365" s="69"/>
    </row>
    <row r="366" spans="1:14" ht="18" customHeight="1">
      <c r="A366" s="434"/>
      <c r="B366" s="25"/>
      <c r="C366" s="446" t="s">
        <v>153</v>
      </c>
      <c r="D366" s="439">
        <v>0</v>
      </c>
      <c r="E366" s="276">
        <v>0</v>
      </c>
      <c r="F366" s="468">
        <v>0</v>
      </c>
      <c r="G366" s="276">
        <v>0</v>
      </c>
      <c r="H366" s="85">
        <f>H367</f>
        <v>4927.6899999999996</v>
      </c>
      <c r="I366" s="85"/>
      <c r="J366" s="85">
        <f t="shared" ref="J366:K366" si="202">J367</f>
        <v>11090.7</v>
      </c>
      <c r="K366" s="85">
        <f t="shared" si="202"/>
        <v>0</v>
      </c>
      <c r="L366" s="147"/>
      <c r="M366" s="69"/>
      <c r="N366" s="69"/>
    </row>
    <row r="367" spans="1:14" ht="56.25" customHeight="1">
      <c r="A367" s="33"/>
      <c r="B367" s="42"/>
      <c r="C367" s="316" t="s">
        <v>150</v>
      </c>
      <c r="D367" s="313">
        <v>6430.24</v>
      </c>
      <c r="E367" s="85">
        <v>7555.2</v>
      </c>
      <c r="F367" s="85">
        <v>6957.33</v>
      </c>
      <c r="G367" s="85">
        <v>9509.43</v>
      </c>
      <c r="H367" s="85">
        <v>4927.6899999999996</v>
      </c>
      <c r="I367" s="85">
        <v>4823.3</v>
      </c>
      <c r="J367" s="85">
        <v>11090.7</v>
      </c>
      <c r="K367" s="276">
        <v>0</v>
      </c>
      <c r="L367" s="137"/>
      <c r="M367" s="69"/>
      <c r="N367" s="69">
        <f t="shared" si="185"/>
        <v>40040.35</v>
      </c>
    </row>
    <row r="368" spans="1:14" ht="83.25" customHeight="1">
      <c r="A368" s="606" t="s">
        <v>115</v>
      </c>
      <c r="B368" s="119" t="s">
        <v>124</v>
      </c>
      <c r="C368" s="570" t="s">
        <v>49</v>
      </c>
      <c r="D368" s="538">
        <v>0</v>
      </c>
      <c r="E368" s="538">
        <v>0</v>
      </c>
      <c r="F368" s="537">
        <f>F373</f>
        <v>135</v>
      </c>
      <c r="G368" s="538">
        <v>0</v>
      </c>
      <c r="H368" s="538">
        <v>0</v>
      </c>
      <c r="I368" s="538">
        <v>0</v>
      </c>
      <c r="J368" s="549">
        <v>0</v>
      </c>
      <c r="K368" s="265"/>
      <c r="L368" s="140"/>
      <c r="M368" s="69"/>
      <c r="N368" s="69">
        <f t="shared" si="185"/>
        <v>135</v>
      </c>
    </row>
    <row r="369" spans="1:14">
      <c r="A369" s="607"/>
      <c r="B369" s="13"/>
      <c r="C369" s="571"/>
      <c r="D369" s="538"/>
      <c r="E369" s="538"/>
      <c r="F369" s="538"/>
      <c r="G369" s="538"/>
      <c r="H369" s="538"/>
      <c r="I369" s="538"/>
      <c r="J369" s="549"/>
      <c r="K369" s="264">
        <v>0</v>
      </c>
      <c r="L369" s="140"/>
      <c r="M369" s="69"/>
      <c r="N369" s="69">
        <f t="shared" si="185"/>
        <v>0</v>
      </c>
    </row>
    <row r="370" spans="1:14">
      <c r="A370" s="442"/>
      <c r="B370" s="441"/>
      <c r="C370" s="446" t="s">
        <v>152</v>
      </c>
      <c r="D370" s="435">
        <f>D368</f>
        <v>0</v>
      </c>
      <c r="E370" s="435">
        <f t="shared" ref="E370:K370" si="203">E368</f>
        <v>0</v>
      </c>
      <c r="F370" s="440">
        <f t="shared" si="203"/>
        <v>135</v>
      </c>
      <c r="G370" s="435">
        <f t="shared" si="203"/>
        <v>0</v>
      </c>
      <c r="H370" s="435">
        <f t="shared" si="203"/>
        <v>0</v>
      </c>
      <c r="I370" s="435">
        <f t="shared" si="203"/>
        <v>0</v>
      </c>
      <c r="J370" s="435">
        <f t="shared" si="203"/>
        <v>0</v>
      </c>
      <c r="K370" s="435">
        <f t="shared" si="203"/>
        <v>0</v>
      </c>
      <c r="L370" s="140"/>
      <c r="M370" s="69"/>
      <c r="N370" s="69"/>
    </row>
    <row r="371" spans="1:14" ht="17.25" customHeight="1">
      <c r="A371" s="11"/>
      <c r="B371" s="14"/>
      <c r="C371" s="446" t="s">
        <v>153</v>
      </c>
      <c r="D371" s="291">
        <v>0</v>
      </c>
      <c r="E371" s="4">
        <v>0</v>
      </c>
      <c r="F371" s="4">
        <v>0</v>
      </c>
      <c r="G371" s="4">
        <v>0</v>
      </c>
      <c r="H371" s="4">
        <v>0</v>
      </c>
      <c r="I371" s="4">
        <v>0</v>
      </c>
      <c r="J371" s="56">
        <v>0</v>
      </c>
      <c r="K371" s="264">
        <v>0</v>
      </c>
      <c r="L371" s="140"/>
      <c r="M371" s="69"/>
      <c r="N371" s="69">
        <f t="shared" si="185"/>
        <v>0</v>
      </c>
    </row>
    <row r="372" spans="1:14" ht="18.75" customHeight="1">
      <c r="A372" s="11"/>
      <c r="B372" s="25"/>
      <c r="C372" s="235" t="s">
        <v>57</v>
      </c>
      <c r="D372" s="299">
        <v>0</v>
      </c>
      <c r="E372" s="4">
        <v>0</v>
      </c>
      <c r="F372" s="4">
        <v>0</v>
      </c>
      <c r="G372" s="4">
        <v>0</v>
      </c>
      <c r="H372" s="2">
        <v>0</v>
      </c>
      <c r="I372" s="4">
        <v>0</v>
      </c>
      <c r="J372" s="57">
        <v>0</v>
      </c>
      <c r="K372" s="245">
        <v>0</v>
      </c>
      <c r="L372" s="139"/>
      <c r="M372" s="69"/>
      <c r="N372" s="69">
        <f t="shared" si="185"/>
        <v>0</v>
      </c>
    </row>
    <row r="373" spans="1:14" ht="27.75" customHeight="1">
      <c r="A373" s="11"/>
      <c r="B373" s="25"/>
      <c r="C373" s="235" t="s">
        <v>58</v>
      </c>
      <c r="D373" s="299">
        <v>0</v>
      </c>
      <c r="E373" s="4">
        <v>0</v>
      </c>
      <c r="F373" s="180">
        <f>F375</f>
        <v>135</v>
      </c>
      <c r="G373" s="4">
        <v>0</v>
      </c>
      <c r="H373" s="2">
        <v>0</v>
      </c>
      <c r="I373" s="4">
        <v>0</v>
      </c>
      <c r="J373" s="57">
        <v>0</v>
      </c>
      <c r="K373" s="245">
        <v>0</v>
      </c>
      <c r="L373" s="139"/>
      <c r="M373" s="69"/>
      <c r="N373" s="69">
        <f t="shared" si="185"/>
        <v>135</v>
      </c>
    </row>
    <row r="374" spans="1:14" ht="23.25" customHeight="1">
      <c r="A374" s="434"/>
      <c r="B374" s="25"/>
      <c r="C374" s="446" t="s">
        <v>152</v>
      </c>
      <c r="D374" s="438">
        <f>D375</f>
        <v>0</v>
      </c>
      <c r="E374" s="438">
        <f t="shared" ref="E374:K374" si="204">E375</f>
        <v>0</v>
      </c>
      <c r="F374" s="438">
        <f t="shared" si="204"/>
        <v>135</v>
      </c>
      <c r="G374" s="438">
        <f t="shared" si="204"/>
        <v>0</v>
      </c>
      <c r="H374" s="438">
        <f t="shared" si="204"/>
        <v>0</v>
      </c>
      <c r="I374" s="438">
        <f t="shared" si="204"/>
        <v>0</v>
      </c>
      <c r="J374" s="438">
        <f t="shared" si="204"/>
        <v>0</v>
      </c>
      <c r="K374" s="438">
        <f t="shared" si="204"/>
        <v>0</v>
      </c>
      <c r="L374" s="139"/>
      <c r="M374" s="69"/>
      <c r="N374" s="69"/>
    </row>
    <row r="375" spans="1:14" ht="63.75" customHeight="1">
      <c r="A375" s="33"/>
      <c r="B375" s="42"/>
      <c r="C375" s="316" t="s">
        <v>150</v>
      </c>
      <c r="D375" s="299">
        <v>0</v>
      </c>
      <c r="E375" s="4">
        <v>0</v>
      </c>
      <c r="F375" s="180">
        <v>135</v>
      </c>
      <c r="G375" s="4">
        <v>0</v>
      </c>
      <c r="H375" s="2">
        <v>0</v>
      </c>
      <c r="I375" s="4">
        <v>0</v>
      </c>
      <c r="J375" s="57">
        <v>0</v>
      </c>
      <c r="K375" s="245">
        <v>0</v>
      </c>
      <c r="L375" s="139"/>
      <c r="M375" s="69"/>
      <c r="N375" s="69">
        <f t="shared" si="185"/>
        <v>135</v>
      </c>
    </row>
    <row r="376" spans="1:14" ht="71.25" customHeight="1">
      <c r="A376" s="606" t="s">
        <v>116</v>
      </c>
      <c r="B376" s="609" t="s">
        <v>60</v>
      </c>
      <c r="C376" s="619" t="s">
        <v>49</v>
      </c>
      <c r="D376" s="299">
        <v>127451.81</v>
      </c>
      <c r="E376" s="537">
        <f>E381+E384</f>
        <v>212618.88999999998</v>
      </c>
      <c r="F376" s="600">
        <v>0</v>
      </c>
      <c r="G376" s="600">
        <v>0</v>
      </c>
      <c r="H376" s="600">
        <v>0</v>
      </c>
      <c r="I376" s="600">
        <v>0</v>
      </c>
      <c r="J376" s="600">
        <v>0</v>
      </c>
      <c r="K376" s="245">
        <v>0</v>
      </c>
      <c r="L376" s="139"/>
      <c r="M376" s="69"/>
      <c r="N376" s="69">
        <f t="shared" si="185"/>
        <v>212618.88999999998</v>
      </c>
    </row>
    <row r="377" spans="1:14" ht="15" hidden="1" customHeight="1">
      <c r="A377" s="607"/>
      <c r="B377" s="610"/>
      <c r="C377" s="619"/>
      <c r="D377" s="303"/>
      <c r="E377" s="537"/>
      <c r="F377" s="600"/>
      <c r="G377" s="600"/>
      <c r="H377" s="600"/>
      <c r="I377" s="600"/>
      <c r="J377" s="600"/>
      <c r="K377" s="245"/>
      <c r="L377" s="139"/>
      <c r="M377" s="69"/>
      <c r="N377" s="69">
        <f t="shared" si="185"/>
        <v>0</v>
      </c>
    </row>
    <row r="378" spans="1:14" ht="15" customHeight="1">
      <c r="A378" s="442"/>
      <c r="B378" s="441"/>
      <c r="C378" s="446" t="s">
        <v>152</v>
      </c>
      <c r="D378" s="438">
        <f>D376</f>
        <v>127451.81</v>
      </c>
      <c r="E378" s="438">
        <f t="shared" ref="E378:K378" si="205">E376</f>
        <v>212618.88999999998</v>
      </c>
      <c r="F378" s="438">
        <f t="shared" si="205"/>
        <v>0</v>
      </c>
      <c r="G378" s="438">
        <f t="shared" si="205"/>
        <v>0</v>
      </c>
      <c r="H378" s="438">
        <f t="shared" si="205"/>
        <v>0</v>
      </c>
      <c r="I378" s="438">
        <f t="shared" si="205"/>
        <v>0</v>
      </c>
      <c r="J378" s="438">
        <f t="shared" si="205"/>
        <v>0</v>
      </c>
      <c r="K378" s="438">
        <f t="shared" si="205"/>
        <v>0</v>
      </c>
      <c r="L378" s="139"/>
      <c r="M378" s="69"/>
      <c r="N378" s="69"/>
    </row>
    <row r="379" spans="1:14" ht="14.25" customHeight="1">
      <c r="A379" s="11"/>
      <c r="B379" s="25"/>
      <c r="C379" s="446" t="s">
        <v>153</v>
      </c>
      <c r="D379" s="294">
        <v>0</v>
      </c>
      <c r="E379" s="71">
        <v>0</v>
      </c>
      <c r="F379" s="2">
        <v>0</v>
      </c>
      <c r="G379" s="166">
        <v>0</v>
      </c>
      <c r="H379" s="166">
        <v>0</v>
      </c>
      <c r="I379" s="2">
        <v>0</v>
      </c>
      <c r="J379" s="57">
        <v>0</v>
      </c>
      <c r="K379" s="245">
        <v>0</v>
      </c>
      <c r="L379" s="139"/>
      <c r="M379" s="69"/>
      <c r="N379" s="69">
        <f t="shared" si="185"/>
        <v>0</v>
      </c>
    </row>
    <row r="380" spans="1:14" ht="18" customHeight="1">
      <c r="A380" s="11"/>
      <c r="B380" s="25"/>
      <c r="C380" s="235" t="s">
        <v>57</v>
      </c>
      <c r="D380" s="298">
        <f>D381</f>
        <v>121079.22</v>
      </c>
      <c r="E380" s="51">
        <f>E381</f>
        <v>202067.43</v>
      </c>
      <c r="F380" s="2">
        <v>0</v>
      </c>
      <c r="G380" s="166">
        <v>0</v>
      </c>
      <c r="H380" s="166">
        <v>0</v>
      </c>
      <c r="I380" s="2">
        <v>0</v>
      </c>
      <c r="J380" s="57">
        <v>0</v>
      </c>
      <c r="K380" s="245">
        <v>0</v>
      </c>
      <c r="L380" s="139"/>
      <c r="M380" s="69"/>
      <c r="N380" s="69">
        <f t="shared" si="185"/>
        <v>202067.43</v>
      </c>
    </row>
    <row r="381" spans="1:14" ht="48" customHeight="1">
      <c r="A381" s="11"/>
      <c r="B381" s="25"/>
      <c r="C381" s="316" t="s">
        <v>150</v>
      </c>
      <c r="D381" s="298">
        <v>121079.22</v>
      </c>
      <c r="E381" s="51">
        <v>202067.43</v>
      </c>
      <c r="F381" s="2">
        <v>0</v>
      </c>
      <c r="G381" s="166">
        <v>0</v>
      </c>
      <c r="H381" s="166">
        <v>0</v>
      </c>
      <c r="I381" s="2">
        <v>0</v>
      </c>
      <c r="J381" s="57">
        <v>0</v>
      </c>
      <c r="K381" s="245">
        <v>0</v>
      </c>
      <c r="L381" s="139"/>
      <c r="M381" s="69"/>
      <c r="N381" s="69">
        <f t="shared" si="185"/>
        <v>202067.43</v>
      </c>
    </row>
    <row r="382" spans="1:14" ht="28.5" customHeight="1">
      <c r="A382" s="11"/>
      <c r="B382" s="25"/>
      <c r="C382" s="235" t="s">
        <v>58</v>
      </c>
      <c r="D382" s="298">
        <f>D384</f>
        <v>6372.59</v>
      </c>
      <c r="E382" s="51">
        <f>E384</f>
        <v>10551.46</v>
      </c>
      <c r="F382" s="2">
        <v>0</v>
      </c>
      <c r="G382" s="166">
        <v>0</v>
      </c>
      <c r="H382" s="166">
        <v>0</v>
      </c>
      <c r="I382" s="2">
        <v>0</v>
      </c>
      <c r="J382" s="57">
        <v>0</v>
      </c>
      <c r="K382" s="245">
        <v>0</v>
      </c>
      <c r="L382" s="139"/>
      <c r="M382" s="69"/>
      <c r="N382" s="69">
        <f t="shared" si="185"/>
        <v>10551.46</v>
      </c>
    </row>
    <row r="383" spans="1:14" ht="19.5" customHeight="1">
      <c r="A383" s="434"/>
      <c r="B383" s="25"/>
      <c r="C383" s="446" t="s">
        <v>152</v>
      </c>
      <c r="D383" s="439">
        <f>D384</f>
        <v>6372.59</v>
      </c>
      <c r="E383" s="439">
        <f t="shared" ref="E383:K383" si="206">E384</f>
        <v>10551.46</v>
      </c>
      <c r="F383" s="439">
        <f t="shared" si="206"/>
        <v>0</v>
      </c>
      <c r="G383" s="439">
        <f t="shared" si="206"/>
        <v>0</v>
      </c>
      <c r="H383" s="439">
        <f t="shared" si="206"/>
        <v>0</v>
      </c>
      <c r="I383" s="439">
        <f t="shared" si="206"/>
        <v>0</v>
      </c>
      <c r="J383" s="439">
        <f t="shared" si="206"/>
        <v>0</v>
      </c>
      <c r="K383" s="438">
        <f t="shared" si="206"/>
        <v>0</v>
      </c>
      <c r="L383" s="139"/>
      <c r="M383" s="69"/>
      <c r="N383" s="69"/>
    </row>
    <row r="384" spans="1:14" ht="57.75" customHeight="1">
      <c r="A384" s="33"/>
      <c r="B384" s="42"/>
      <c r="C384" s="316" t="s">
        <v>150</v>
      </c>
      <c r="D384" s="298">
        <v>6372.59</v>
      </c>
      <c r="E384" s="4">
        <v>10551.46</v>
      </c>
      <c r="F384" s="2">
        <v>0</v>
      </c>
      <c r="G384" s="166">
        <v>0</v>
      </c>
      <c r="H384" s="166">
        <v>0</v>
      </c>
      <c r="I384" s="2">
        <v>0</v>
      </c>
      <c r="J384" s="57">
        <v>0</v>
      </c>
      <c r="K384" s="245">
        <v>0</v>
      </c>
      <c r="L384" s="139"/>
      <c r="M384" s="69"/>
      <c r="N384" s="69">
        <f t="shared" si="185"/>
        <v>10551.46</v>
      </c>
    </row>
    <row r="385" spans="1:14" ht="68.099999999999994" customHeight="1">
      <c r="A385" s="606" t="s">
        <v>117</v>
      </c>
      <c r="B385" s="609" t="s">
        <v>61</v>
      </c>
      <c r="C385" s="620" t="s">
        <v>49</v>
      </c>
      <c r="D385" s="438">
        <f>D390</f>
        <v>12069.39</v>
      </c>
      <c r="E385" s="538">
        <v>3677.73</v>
      </c>
      <c r="F385" s="600">
        <v>0</v>
      </c>
      <c r="G385" s="600">
        <v>0</v>
      </c>
      <c r="H385" s="600">
        <v>0</v>
      </c>
      <c r="I385" s="600">
        <v>0</v>
      </c>
      <c r="J385" s="600">
        <v>0</v>
      </c>
      <c r="K385" s="245">
        <v>0</v>
      </c>
      <c r="L385" s="139"/>
      <c r="M385" s="69"/>
      <c r="N385" s="69">
        <f t="shared" si="185"/>
        <v>3677.73</v>
      </c>
    </row>
    <row r="386" spans="1:14" ht="15" hidden="1" customHeight="1">
      <c r="A386" s="607"/>
      <c r="B386" s="610"/>
      <c r="C386" s="621"/>
      <c r="D386" s="304"/>
      <c r="E386" s="538"/>
      <c r="F386" s="600"/>
      <c r="G386" s="600"/>
      <c r="H386" s="600"/>
      <c r="I386" s="600"/>
      <c r="J386" s="600"/>
      <c r="K386" s="245"/>
      <c r="L386" s="139"/>
      <c r="M386" s="69"/>
      <c r="N386" s="69">
        <f t="shared" si="185"/>
        <v>0</v>
      </c>
    </row>
    <row r="387" spans="1:14" ht="15" customHeight="1">
      <c r="A387" s="442"/>
      <c r="B387" s="441"/>
      <c r="C387" s="446" t="s">
        <v>152</v>
      </c>
      <c r="D387" s="467">
        <f>D385</f>
        <v>12069.39</v>
      </c>
      <c r="E387" s="439">
        <f t="shared" ref="E387:K387" si="207">E385</f>
        <v>3677.73</v>
      </c>
      <c r="F387" s="439">
        <f t="shared" si="207"/>
        <v>0</v>
      </c>
      <c r="G387" s="439">
        <f t="shared" si="207"/>
        <v>0</v>
      </c>
      <c r="H387" s="439">
        <f t="shared" si="207"/>
        <v>0</v>
      </c>
      <c r="I387" s="439">
        <f t="shared" si="207"/>
        <v>0</v>
      </c>
      <c r="J387" s="438">
        <f t="shared" si="207"/>
        <v>0</v>
      </c>
      <c r="K387" s="438">
        <f t="shared" si="207"/>
        <v>0</v>
      </c>
      <c r="L387" s="139"/>
      <c r="M387" s="69"/>
      <c r="N387" s="69"/>
    </row>
    <row r="388" spans="1:14" ht="12.95" customHeight="1">
      <c r="A388" s="20"/>
      <c r="B388" s="14"/>
      <c r="C388" s="446" t="s">
        <v>153</v>
      </c>
      <c r="D388" s="291">
        <v>0</v>
      </c>
      <c r="E388" s="4">
        <v>0</v>
      </c>
      <c r="F388" s="2">
        <v>0</v>
      </c>
      <c r="G388" s="2">
        <v>0</v>
      </c>
      <c r="H388" s="2">
        <v>0</v>
      </c>
      <c r="I388" s="2">
        <v>0</v>
      </c>
      <c r="J388" s="57">
        <v>0</v>
      </c>
      <c r="K388" s="245">
        <v>0</v>
      </c>
      <c r="L388" s="139"/>
      <c r="M388" s="69"/>
      <c r="N388" s="69">
        <f t="shared" si="185"/>
        <v>0</v>
      </c>
    </row>
    <row r="389" spans="1:14" ht="14.1" customHeight="1">
      <c r="A389" s="20"/>
      <c r="B389" s="14"/>
      <c r="C389" s="235" t="s">
        <v>57</v>
      </c>
      <c r="D389" s="291">
        <v>0</v>
      </c>
      <c r="E389" s="4">
        <v>0</v>
      </c>
      <c r="F389" s="2">
        <v>0</v>
      </c>
      <c r="G389" s="2">
        <v>0</v>
      </c>
      <c r="H389" s="2">
        <v>0</v>
      </c>
      <c r="I389" s="2">
        <v>0</v>
      </c>
      <c r="J389" s="57">
        <v>0</v>
      </c>
      <c r="K389" s="245">
        <v>0</v>
      </c>
      <c r="L389" s="139"/>
      <c r="M389" s="69"/>
      <c r="N389" s="69">
        <f t="shared" si="185"/>
        <v>0</v>
      </c>
    </row>
    <row r="390" spans="1:14" ht="25.5" customHeight="1">
      <c r="A390" s="20"/>
      <c r="B390" s="14"/>
      <c r="C390" s="235" t="s">
        <v>58</v>
      </c>
      <c r="D390" s="298">
        <f>D392</f>
        <v>12069.39</v>
      </c>
      <c r="E390" s="4">
        <v>3677.73</v>
      </c>
      <c r="F390" s="2">
        <v>0</v>
      </c>
      <c r="G390" s="2">
        <v>0</v>
      </c>
      <c r="H390" s="2">
        <v>0</v>
      </c>
      <c r="I390" s="2">
        <v>0</v>
      </c>
      <c r="J390" s="57">
        <v>0</v>
      </c>
      <c r="K390" s="245">
        <v>0</v>
      </c>
      <c r="L390" s="139"/>
      <c r="M390" s="69"/>
      <c r="N390" s="69">
        <f t="shared" si="185"/>
        <v>3677.73</v>
      </c>
    </row>
    <row r="391" spans="1:14" ht="17.25" customHeight="1">
      <c r="A391" s="442"/>
      <c r="B391" s="437"/>
      <c r="C391" s="446" t="s">
        <v>152</v>
      </c>
      <c r="D391" s="439">
        <f>D392</f>
        <v>12069.39</v>
      </c>
      <c r="E391" s="439">
        <f t="shared" ref="E391:K391" si="208">E392</f>
        <v>3677.73</v>
      </c>
      <c r="F391" s="439">
        <f t="shared" si="208"/>
        <v>0</v>
      </c>
      <c r="G391" s="439">
        <f t="shared" si="208"/>
        <v>0</v>
      </c>
      <c r="H391" s="439">
        <f t="shared" si="208"/>
        <v>0</v>
      </c>
      <c r="I391" s="439">
        <f t="shared" si="208"/>
        <v>0</v>
      </c>
      <c r="J391" s="439">
        <f t="shared" si="208"/>
        <v>0</v>
      </c>
      <c r="K391" s="438">
        <f t="shared" si="208"/>
        <v>0</v>
      </c>
      <c r="L391" s="139"/>
      <c r="M391" s="69"/>
      <c r="N391" s="69"/>
    </row>
    <row r="392" spans="1:14" ht="51.75" customHeight="1">
      <c r="A392" s="38"/>
      <c r="B392" s="34"/>
      <c r="C392" s="316" t="s">
        <v>150</v>
      </c>
      <c r="D392" s="298">
        <v>12069.39</v>
      </c>
      <c r="E392" s="4">
        <v>3677.73</v>
      </c>
      <c r="F392" s="2">
        <v>0</v>
      </c>
      <c r="G392" s="2">
        <v>0</v>
      </c>
      <c r="H392" s="2">
        <v>0</v>
      </c>
      <c r="I392" s="2">
        <v>0</v>
      </c>
      <c r="J392" s="57">
        <v>0</v>
      </c>
      <c r="K392" s="274">
        <v>0</v>
      </c>
      <c r="L392" s="139"/>
      <c r="M392" s="69"/>
      <c r="N392" s="69">
        <f t="shared" si="185"/>
        <v>3677.73</v>
      </c>
    </row>
    <row r="393" spans="1:14" ht="71.25" customHeight="1">
      <c r="A393" s="606" t="s">
        <v>118</v>
      </c>
      <c r="B393" s="12" t="s">
        <v>62</v>
      </c>
      <c r="C393" s="570" t="s">
        <v>49</v>
      </c>
      <c r="D393" s="540">
        <v>0</v>
      </c>
      <c r="E393" s="538">
        <f>E399+E403</f>
        <v>151639.38</v>
      </c>
      <c r="F393" s="537">
        <f>F403+F399</f>
        <v>104033.92</v>
      </c>
      <c r="G393" s="600">
        <f>G399+G403</f>
        <v>0</v>
      </c>
      <c r="H393" s="600">
        <v>0</v>
      </c>
      <c r="I393" s="600">
        <v>0</v>
      </c>
      <c r="J393" s="540">
        <v>0</v>
      </c>
      <c r="K393" s="274"/>
      <c r="L393" s="139"/>
      <c r="M393" s="69"/>
      <c r="N393" s="69">
        <f t="shared" si="185"/>
        <v>255673.3</v>
      </c>
    </row>
    <row r="394" spans="1:14" ht="17.45" customHeight="1">
      <c r="A394" s="607"/>
      <c r="B394" s="13" t="s">
        <v>63</v>
      </c>
      <c r="C394" s="573"/>
      <c r="D394" s="540"/>
      <c r="E394" s="538"/>
      <c r="F394" s="538"/>
      <c r="G394" s="600"/>
      <c r="H394" s="600"/>
      <c r="I394" s="600"/>
      <c r="J394" s="540"/>
      <c r="K394" s="275"/>
      <c r="L394" s="139"/>
      <c r="M394" s="69"/>
      <c r="N394" s="69">
        <f t="shared" si="185"/>
        <v>0</v>
      </c>
    </row>
    <row r="395" spans="1:14">
      <c r="A395" s="607"/>
      <c r="B395" s="13" t="s">
        <v>64</v>
      </c>
      <c r="C395" s="573"/>
      <c r="D395" s="540"/>
      <c r="E395" s="538"/>
      <c r="F395" s="538"/>
      <c r="G395" s="600"/>
      <c r="H395" s="600"/>
      <c r="I395" s="600"/>
      <c r="J395" s="540"/>
      <c r="K395" s="275">
        <v>0</v>
      </c>
      <c r="L395" s="139"/>
      <c r="M395" s="69"/>
      <c r="N395" s="69">
        <f t="shared" si="185"/>
        <v>0</v>
      </c>
    </row>
    <row r="396" spans="1:14" ht="6" customHeight="1">
      <c r="A396" s="607"/>
      <c r="B396" s="14"/>
      <c r="C396" s="571"/>
      <c r="D396" s="540"/>
      <c r="E396" s="538"/>
      <c r="F396" s="538"/>
      <c r="G396" s="600"/>
      <c r="H396" s="600"/>
      <c r="I396" s="600"/>
      <c r="J396" s="540"/>
      <c r="K396" s="272"/>
      <c r="L396" s="139"/>
      <c r="M396" s="69"/>
      <c r="N396" s="69">
        <f t="shared" si="185"/>
        <v>0</v>
      </c>
    </row>
    <row r="397" spans="1:14" ht="18.75" customHeight="1">
      <c r="A397" s="442"/>
      <c r="B397" s="437"/>
      <c r="C397" s="446" t="s">
        <v>152</v>
      </c>
      <c r="D397" s="439">
        <f>D393</f>
        <v>0</v>
      </c>
      <c r="E397" s="439">
        <f t="shared" ref="E397:K397" si="209">E393</f>
        <v>151639.38</v>
      </c>
      <c r="F397" s="439">
        <f t="shared" si="209"/>
        <v>104033.92</v>
      </c>
      <c r="G397" s="439">
        <f t="shared" si="209"/>
        <v>0</v>
      </c>
      <c r="H397" s="439">
        <f t="shared" si="209"/>
        <v>0</v>
      </c>
      <c r="I397" s="439">
        <f t="shared" si="209"/>
        <v>0</v>
      </c>
      <c r="J397" s="439">
        <f t="shared" si="209"/>
        <v>0</v>
      </c>
      <c r="K397" s="438">
        <f t="shared" si="209"/>
        <v>0</v>
      </c>
      <c r="L397" s="139"/>
      <c r="M397" s="69"/>
      <c r="N397" s="69"/>
    </row>
    <row r="398" spans="1:14" ht="15" customHeight="1">
      <c r="A398" s="11"/>
      <c r="B398" s="25"/>
      <c r="C398" s="446" t="s">
        <v>153</v>
      </c>
      <c r="D398" s="299">
        <v>0</v>
      </c>
      <c r="E398" s="4">
        <v>0</v>
      </c>
      <c r="F398" s="2">
        <v>0</v>
      </c>
      <c r="G398" s="2">
        <v>0</v>
      </c>
      <c r="H398" s="2">
        <v>0</v>
      </c>
      <c r="I398" s="2">
        <v>0</v>
      </c>
      <c r="J398" s="57">
        <v>0</v>
      </c>
      <c r="K398" s="272">
        <v>0</v>
      </c>
      <c r="L398" s="139"/>
      <c r="M398" s="69"/>
      <c r="N398" s="69">
        <f t="shared" si="185"/>
        <v>0</v>
      </c>
    </row>
    <row r="399" spans="1:14" ht="15" customHeight="1">
      <c r="A399" s="11"/>
      <c r="B399" s="25"/>
      <c r="C399" s="235" t="s">
        <v>57</v>
      </c>
      <c r="D399" s="299">
        <v>0</v>
      </c>
      <c r="E399" s="4">
        <f>E402</f>
        <v>139595.22</v>
      </c>
      <c r="F399" s="2">
        <f>F402</f>
        <v>98832.22</v>
      </c>
      <c r="G399" s="2">
        <f>G402</f>
        <v>0</v>
      </c>
      <c r="H399" s="2">
        <v>0</v>
      </c>
      <c r="I399" s="2">
        <v>0</v>
      </c>
      <c r="J399" s="57">
        <v>0</v>
      </c>
      <c r="K399" s="245">
        <v>0</v>
      </c>
      <c r="L399" s="139"/>
      <c r="M399" s="69"/>
      <c r="N399" s="69">
        <f t="shared" si="185"/>
        <v>238427.44</v>
      </c>
    </row>
    <row r="400" spans="1:14" ht="15" customHeight="1">
      <c r="A400" s="434"/>
      <c r="B400" s="25"/>
      <c r="C400" s="446" t="s">
        <v>152</v>
      </c>
      <c r="D400" s="438">
        <f>D402</f>
        <v>0</v>
      </c>
      <c r="E400" s="438">
        <f t="shared" ref="E400:K400" si="210">E402</f>
        <v>139595.22</v>
      </c>
      <c r="F400" s="438">
        <f t="shared" si="210"/>
        <v>98832.22</v>
      </c>
      <c r="G400" s="438">
        <f t="shared" si="210"/>
        <v>0</v>
      </c>
      <c r="H400" s="438">
        <f t="shared" si="210"/>
        <v>0</v>
      </c>
      <c r="I400" s="438">
        <f t="shared" si="210"/>
        <v>0</v>
      </c>
      <c r="J400" s="438">
        <f t="shared" si="210"/>
        <v>0</v>
      </c>
      <c r="K400" s="438">
        <f t="shared" si="210"/>
        <v>0</v>
      </c>
      <c r="L400" s="139"/>
      <c r="M400" s="69"/>
      <c r="N400" s="69"/>
    </row>
    <row r="401" spans="1:14" ht="15" customHeight="1">
      <c r="A401" s="434"/>
      <c r="B401" s="25"/>
      <c r="C401" s="446" t="s">
        <v>153</v>
      </c>
      <c r="D401" s="438">
        <v>0</v>
      </c>
      <c r="E401" s="438">
        <v>0</v>
      </c>
      <c r="F401" s="438">
        <v>0</v>
      </c>
      <c r="G401" s="438">
        <v>0</v>
      </c>
      <c r="H401" s="438">
        <v>0</v>
      </c>
      <c r="I401" s="438">
        <v>0</v>
      </c>
      <c r="J401" s="438">
        <v>0</v>
      </c>
      <c r="K401" s="438">
        <v>0</v>
      </c>
      <c r="L401" s="139"/>
      <c r="M401" s="69"/>
      <c r="N401" s="69"/>
    </row>
    <row r="402" spans="1:14" ht="54.75" customHeight="1">
      <c r="A402" s="11"/>
      <c r="B402" s="25"/>
      <c r="C402" s="316" t="s">
        <v>150</v>
      </c>
      <c r="D402" s="299">
        <v>0</v>
      </c>
      <c r="E402" s="4">
        <v>139595.22</v>
      </c>
      <c r="F402" s="2">
        <v>98832.22</v>
      </c>
      <c r="G402" s="2">
        <v>0</v>
      </c>
      <c r="H402" s="2">
        <v>0</v>
      </c>
      <c r="I402" s="2">
        <v>0</v>
      </c>
      <c r="J402" s="57">
        <v>0</v>
      </c>
      <c r="K402" s="245">
        <v>0</v>
      </c>
      <c r="L402" s="139"/>
      <c r="M402" s="69"/>
      <c r="N402" s="69">
        <f t="shared" si="185"/>
        <v>238427.44</v>
      </c>
    </row>
    <row r="403" spans="1:14" ht="24.75" customHeight="1">
      <c r="A403" s="11"/>
      <c r="B403" s="25"/>
      <c r="C403" s="235" t="s">
        <v>58</v>
      </c>
      <c r="D403" s="299">
        <v>0</v>
      </c>
      <c r="E403" s="4">
        <f>E406</f>
        <v>12044.16</v>
      </c>
      <c r="F403" s="121">
        <f>F406</f>
        <v>5201.7</v>
      </c>
      <c r="G403" s="2">
        <f>G406</f>
        <v>0</v>
      </c>
      <c r="H403" s="2">
        <v>0</v>
      </c>
      <c r="I403" s="2">
        <v>0</v>
      </c>
      <c r="J403" s="57">
        <v>0</v>
      </c>
      <c r="K403" s="245">
        <v>0</v>
      </c>
      <c r="L403" s="139"/>
      <c r="M403" s="69"/>
      <c r="N403" s="69">
        <f t="shared" si="185"/>
        <v>17245.86</v>
      </c>
    </row>
    <row r="404" spans="1:14" ht="19.5" customHeight="1">
      <c r="A404" s="434"/>
      <c r="B404" s="25"/>
      <c r="C404" s="446" t="s">
        <v>152</v>
      </c>
      <c r="D404" s="438">
        <f>D406</f>
        <v>0</v>
      </c>
      <c r="E404" s="438">
        <f t="shared" ref="E404:K404" si="211">E406</f>
        <v>12044.16</v>
      </c>
      <c r="F404" s="438">
        <f t="shared" si="211"/>
        <v>5201.7</v>
      </c>
      <c r="G404" s="438">
        <f t="shared" si="211"/>
        <v>0</v>
      </c>
      <c r="H404" s="438">
        <f t="shared" si="211"/>
        <v>0</v>
      </c>
      <c r="I404" s="438">
        <f t="shared" si="211"/>
        <v>0</v>
      </c>
      <c r="J404" s="438">
        <f t="shared" si="211"/>
        <v>0</v>
      </c>
      <c r="K404" s="438">
        <f t="shared" si="211"/>
        <v>0</v>
      </c>
      <c r="L404" s="139"/>
      <c r="M404" s="69"/>
      <c r="N404" s="69"/>
    </row>
    <row r="405" spans="1:14" ht="19.5" customHeight="1">
      <c r="A405" s="434"/>
      <c r="B405" s="25"/>
      <c r="C405" s="446" t="s">
        <v>153</v>
      </c>
      <c r="D405" s="438">
        <v>0</v>
      </c>
      <c r="E405" s="438">
        <v>0</v>
      </c>
      <c r="F405" s="438">
        <v>0</v>
      </c>
      <c r="G405" s="438">
        <v>0</v>
      </c>
      <c r="H405" s="438">
        <v>0</v>
      </c>
      <c r="I405" s="438">
        <v>0</v>
      </c>
      <c r="J405" s="438">
        <v>0</v>
      </c>
      <c r="K405" s="438">
        <v>0</v>
      </c>
      <c r="L405" s="139"/>
      <c r="M405" s="69"/>
      <c r="N405" s="69"/>
    </row>
    <row r="406" spans="1:14" ht="54" customHeight="1">
      <c r="A406" s="33"/>
      <c r="B406" s="42"/>
      <c r="C406" s="316" t="s">
        <v>150</v>
      </c>
      <c r="D406" s="299">
        <v>0</v>
      </c>
      <c r="E406" s="4">
        <v>12044.16</v>
      </c>
      <c r="F406" s="121">
        <v>5201.7</v>
      </c>
      <c r="G406" s="2">
        <v>0</v>
      </c>
      <c r="H406" s="2">
        <v>0</v>
      </c>
      <c r="I406" s="2">
        <v>0</v>
      </c>
      <c r="J406" s="57">
        <v>0</v>
      </c>
      <c r="K406" s="274">
        <v>0</v>
      </c>
      <c r="L406" s="139"/>
      <c r="M406" s="69"/>
      <c r="N406" s="69">
        <f t="shared" si="185"/>
        <v>17245.86</v>
      </c>
    </row>
    <row r="407" spans="1:14" ht="102" customHeight="1">
      <c r="A407" s="606" t="s">
        <v>119</v>
      </c>
      <c r="B407" s="12" t="s">
        <v>65</v>
      </c>
      <c r="C407" s="570" t="s">
        <v>49</v>
      </c>
      <c r="D407" s="540">
        <v>0</v>
      </c>
      <c r="E407" s="538">
        <f>E416</f>
        <v>3015.98</v>
      </c>
      <c r="F407" s="600">
        <f>F416</f>
        <v>2677.81</v>
      </c>
      <c r="G407" s="600">
        <f>G416</f>
        <v>0</v>
      </c>
      <c r="H407" s="600">
        <v>0</v>
      </c>
      <c r="I407" s="600">
        <v>0</v>
      </c>
      <c r="J407" s="540">
        <v>0</v>
      </c>
      <c r="K407" s="274"/>
      <c r="L407" s="139"/>
      <c r="M407" s="69"/>
      <c r="N407" s="69">
        <f t="shared" si="185"/>
        <v>5693.79</v>
      </c>
    </row>
    <row r="408" spans="1:14">
      <c r="A408" s="607"/>
      <c r="B408" s="13"/>
      <c r="C408" s="573"/>
      <c r="D408" s="540"/>
      <c r="E408" s="538"/>
      <c r="F408" s="600"/>
      <c r="G408" s="600"/>
      <c r="H408" s="600"/>
      <c r="I408" s="600"/>
      <c r="J408" s="540"/>
      <c r="K408" s="275"/>
      <c r="L408" s="139"/>
      <c r="M408" s="69"/>
      <c r="N408" s="69">
        <f t="shared" si="185"/>
        <v>0</v>
      </c>
    </row>
    <row r="409" spans="1:14">
      <c r="A409" s="607"/>
      <c r="B409" s="13" t="s">
        <v>66</v>
      </c>
      <c r="C409" s="573"/>
      <c r="D409" s="540"/>
      <c r="E409" s="538"/>
      <c r="F409" s="600"/>
      <c r="G409" s="600"/>
      <c r="H409" s="600"/>
      <c r="I409" s="600"/>
      <c r="J409" s="540"/>
      <c r="K409" s="275"/>
      <c r="L409" s="139"/>
      <c r="M409" s="69"/>
      <c r="N409" s="69">
        <f t="shared" si="185"/>
        <v>0</v>
      </c>
    </row>
    <row r="410" spans="1:14">
      <c r="A410" s="607"/>
      <c r="B410" s="13" t="s">
        <v>64</v>
      </c>
      <c r="C410" s="573"/>
      <c r="D410" s="540"/>
      <c r="E410" s="538"/>
      <c r="F410" s="600"/>
      <c r="G410" s="600"/>
      <c r="H410" s="600"/>
      <c r="I410" s="600"/>
      <c r="J410" s="540"/>
      <c r="K410" s="275"/>
      <c r="L410" s="139"/>
      <c r="M410" s="69"/>
      <c r="N410" s="69">
        <f t="shared" si="185"/>
        <v>0</v>
      </c>
    </row>
    <row r="411" spans="1:14" ht="15.75">
      <c r="A411" s="607"/>
      <c r="B411" s="14"/>
      <c r="C411" s="571"/>
      <c r="D411" s="540"/>
      <c r="E411" s="538"/>
      <c r="F411" s="600"/>
      <c r="G411" s="600"/>
      <c r="H411" s="600"/>
      <c r="I411" s="600"/>
      <c r="J411" s="540"/>
      <c r="K411" s="272">
        <v>0</v>
      </c>
      <c r="L411" s="139"/>
      <c r="M411" s="69"/>
      <c r="N411" s="69">
        <f t="shared" si="185"/>
        <v>0</v>
      </c>
    </row>
    <row r="412" spans="1:14" ht="15.75">
      <c r="A412" s="442"/>
      <c r="B412" s="437"/>
      <c r="C412" s="446" t="s">
        <v>152</v>
      </c>
      <c r="D412" s="439">
        <f>D407</f>
        <v>0</v>
      </c>
      <c r="E412" s="439">
        <f t="shared" ref="E412:K412" si="212">E407</f>
        <v>3015.98</v>
      </c>
      <c r="F412" s="439">
        <f t="shared" si="212"/>
        <v>2677.81</v>
      </c>
      <c r="G412" s="439">
        <f t="shared" si="212"/>
        <v>0</v>
      </c>
      <c r="H412" s="439">
        <f t="shared" si="212"/>
        <v>0</v>
      </c>
      <c r="I412" s="439">
        <f t="shared" si="212"/>
        <v>0</v>
      </c>
      <c r="J412" s="439">
        <f t="shared" si="212"/>
        <v>0</v>
      </c>
      <c r="K412" s="493">
        <f t="shared" si="212"/>
        <v>0</v>
      </c>
      <c r="L412" s="139"/>
      <c r="M412" s="69"/>
      <c r="N412" s="69"/>
    </row>
    <row r="413" spans="1:14" ht="14.25" customHeight="1">
      <c r="A413" s="11"/>
      <c r="B413" s="25"/>
      <c r="C413" s="446" t="s">
        <v>153</v>
      </c>
      <c r="D413" s="299">
        <v>0</v>
      </c>
      <c r="E413" s="4">
        <v>0</v>
      </c>
      <c r="F413" s="2">
        <v>0</v>
      </c>
      <c r="G413" s="2">
        <v>0</v>
      </c>
      <c r="H413" s="2">
        <v>0</v>
      </c>
      <c r="I413" s="2">
        <v>0</v>
      </c>
      <c r="J413" s="57">
        <v>0</v>
      </c>
      <c r="K413" s="272">
        <v>0</v>
      </c>
      <c r="L413" s="139"/>
      <c r="M413" s="69"/>
      <c r="N413" s="69">
        <f t="shared" si="185"/>
        <v>0</v>
      </c>
    </row>
    <row r="414" spans="1:14" ht="17.25" customHeight="1">
      <c r="A414" s="11"/>
      <c r="B414" s="25"/>
      <c r="C414" s="235" t="s">
        <v>57</v>
      </c>
      <c r="D414" s="299">
        <v>0</v>
      </c>
      <c r="E414" s="4">
        <v>0</v>
      </c>
      <c r="F414" s="2">
        <v>0</v>
      </c>
      <c r="G414" s="2">
        <v>0</v>
      </c>
      <c r="H414" s="2">
        <v>0</v>
      </c>
      <c r="I414" s="2">
        <v>0</v>
      </c>
      <c r="J414" s="57">
        <v>0</v>
      </c>
      <c r="K414" s="245">
        <v>0</v>
      </c>
      <c r="L414" s="139"/>
      <c r="M414" s="69"/>
      <c r="N414" s="69">
        <f t="shared" si="185"/>
        <v>0</v>
      </c>
    </row>
    <row r="415" spans="1:14" ht="51" customHeight="1">
      <c r="A415" s="11"/>
      <c r="B415" s="25"/>
      <c r="C415" s="316" t="s">
        <v>150</v>
      </c>
      <c r="D415" s="299">
        <v>0</v>
      </c>
      <c r="E415" s="4">
        <v>0</v>
      </c>
      <c r="F415" s="2">
        <v>0</v>
      </c>
      <c r="G415" s="2">
        <v>0</v>
      </c>
      <c r="H415" s="2">
        <v>0</v>
      </c>
      <c r="I415" s="2">
        <v>0</v>
      </c>
      <c r="J415" s="57">
        <v>0</v>
      </c>
      <c r="K415" s="245">
        <v>0</v>
      </c>
      <c r="L415" s="139"/>
      <c r="M415" s="69"/>
      <c r="N415" s="69">
        <f t="shared" si="185"/>
        <v>0</v>
      </c>
    </row>
    <row r="416" spans="1:14" ht="27" customHeight="1">
      <c r="A416" s="11"/>
      <c r="B416" s="25"/>
      <c r="C416" s="235" t="s">
        <v>58</v>
      </c>
      <c r="D416" s="299">
        <v>0</v>
      </c>
      <c r="E416" s="4">
        <f>E418</f>
        <v>3015.98</v>
      </c>
      <c r="F416" s="2">
        <f>F418</f>
        <v>2677.81</v>
      </c>
      <c r="G416" s="2">
        <f>G418</f>
        <v>0</v>
      </c>
      <c r="H416" s="2">
        <v>0</v>
      </c>
      <c r="I416" s="2">
        <v>0</v>
      </c>
      <c r="J416" s="57">
        <v>0</v>
      </c>
      <c r="K416" s="245">
        <v>0</v>
      </c>
      <c r="L416" s="139"/>
      <c r="M416" s="69"/>
      <c r="N416" s="69">
        <f t="shared" si="185"/>
        <v>5693.79</v>
      </c>
    </row>
    <row r="417" spans="1:14" ht="18" customHeight="1">
      <c r="A417" s="434"/>
      <c r="B417" s="25"/>
      <c r="C417" s="446" t="s">
        <v>152</v>
      </c>
      <c r="D417" s="438">
        <f>D418</f>
        <v>0</v>
      </c>
      <c r="E417" s="438">
        <f t="shared" ref="E417:K417" si="213">E418</f>
        <v>3015.98</v>
      </c>
      <c r="F417" s="438">
        <f t="shared" si="213"/>
        <v>2677.81</v>
      </c>
      <c r="G417" s="438">
        <f t="shared" si="213"/>
        <v>0</v>
      </c>
      <c r="H417" s="438">
        <f t="shared" si="213"/>
        <v>0</v>
      </c>
      <c r="I417" s="438">
        <f t="shared" si="213"/>
        <v>0</v>
      </c>
      <c r="J417" s="438">
        <f t="shared" si="213"/>
        <v>0</v>
      </c>
      <c r="K417" s="438">
        <f t="shared" si="213"/>
        <v>0</v>
      </c>
      <c r="L417" s="139"/>
      <c r="M417" s="69"/>
      <c r="N417" s="69"/>
    </row>
    <row r="418" spans="1:14" ht="54" customHeight="1">
      <c r="A418" s="33"/>
      <c r="B418" s="42"/>
      <c r="C418" s="316" t="s">
        <v>150</v>
      </c>
      <c r="D418" s="299">
        <v>0</v>
      </c>
      <c r="E418" s="4">
        <v>3015.98</v>
      </c>
      <c r="F418" s="2">
        <v>2677.81</v>
      </c>
      <c r="G418" s="2">
        <v>0</v>
      </c>
      <c r="H418" s="2">
        <v>0</v>
      </c>
      <c r="I418" s="2">
        <v>0</v>
      </c>
      <c r="J418" s="57">
        <v>0</v>
      </c>
      <c r="K418" s="245">
        <v>0</v>
      </c>
      <c r="L418" s="139"/>
      <c r="M418" s="69"/>
      <c r="N418" s="69">
        <f t="shared" si="185"/>
        <v>5693.79</v>
      </c>
    </row>
    <row r="419" spans="1:14" ht="117.75" customHeight="1">
      <c r="A419" s="606" t="s">
        <v>120</v>
      </c>
      <c r="B419" s="612" t="s">
        <v>67</v>
      </c>
      <c r="C419" s="570" t="s">
        <v>49</v>
      </c>
      <c r="D419" s="538">
        <v>0</v>
      </c>
      <c r="E419" s="538">
        <v>0</v>
      </c>
      <c r="F419" s="538">
        <f>F423+F426</f>
        <v>331864.24000000005</v>
      </c>
      <c r="G419" s="600">
        <f>G423+G426</f>
        <v>7455.25</v>
      </c>
      <c r="H419" s="600">
        <v>0</v>
      </c>
      <c r="I419" s="600">
        <v>0</v>
      </c>
      <c r="J419" s="600">
        <v>0</v>
      </c>
      <c r="K419" s="245">
        <v>0</v>
      </c>
      <c r="L419" s="139"/>
      <c r="M419" s="69"/>
      <c r="N419" s="69">
        <f t="shared" si="185"/>
        <v>339319.49000000005</v>
      </c>
    </row>
    <row r="420" spans="1:14" ht="15" hidden="1" customHeight="1">
      <c r="A420" s="607"/>
      <c r="B420" s="613"/>
      <c r="C420" s="571"/>
      <c r="D420" s="538"/>
      <c r="E420" s="538"/>
      <c r="F420" s="538"/>
      <c r="G420" s="600"/>
      <c r="H420" s="600"/>
      <c r="I420" s="600"/>
      <c r="J420" s="600"/>
      <c r="K420" s="245"/>
      <c r="L420" s="139"/>
      <c r="M420" s="69"/>
      <c r="N420" s="69">
        <f t="shared" si="185"/>
        <v>0</v>
      </c>
    </row>
    <row r="421" spans="1:14" ht="15" customHeight="1">
      <c r="A421" s="442"/>
      <c r="B421" s="182"/>
      <c r="C421" s="446" t="s">
        <v>152</v>
      </c>
      <c r="D421" s="435">
        <f>D419</f>
        <v>0</v>
      </c>
      <c r="E421" s="435">
        <f t="shared" ref="E421:K421" si="214">E419</f>
        <v>0</v>
      </c>
      <c r="F421" s="435">
        <f t="shared" si="214"/>
        <v>331864.24000000005</v>
      </c>
      <c r="G421" s="435">
        <f t="shared" si="214"/>
        <v>7455.25</v>
      </c>
      <c r="H421" s="435">
        <f t="shared" si="214"/>
        <v>0</v>
      </c>
      <c r="I421" s="435">
        <f t="shared" si="214"/>
        <v>0</v>
      </c>
      <c r="J421" s="435">
        <f t="shared" si="214"/>
        <v>0</v>
      </c>
      <c r="K421" s="435">
        <f t="shared" si="214"/>
        <v>0</v>
      </c>
      <c r="L421" s="139"/>
      <c r="M421" s="69"/>
      <c r="N421" s="69"/>
    </row>
    <row r="422" spans="1:14" ht="15.75" customHeight="1">
      <c r="A422" s="11"/>
      <c r="B422" s="25"/>
      <c r="C422" s="446" t="s">
        <v>153</v>
      </c>
      <c r="D422" s="291">
        <v>0</v>
      </c>
      <c r="E422" s="4">
        <v>0</v>
      </c>
      <c r="F422" s="2">
        <v>0</v>
      </c>
      <c r="G422" s="2">
        <v>0</v>
      </c>
      <c r="H422" s="2">
        <v>0</v>
      </c>
      <c r="I422" s="2">
        <v>0</v>
      </c>
      <c r="J422" s="57">
        <v>0</v>
      </c>
      <c r="K422" s="245">
        <v>0</v>
      </c>
      <c r="L422" s="139"/>
      <c r="M422" s="69"/>
      <c r="N422" s="69">
        <f t="shared" si="185"/>
        <v>0</v>
      </c>
    </row>
    <row r="423" spans="1:14" ht="13.5" customHeight="1">
      <c r="A423" s="11"/>
      <c r="B423" s="25"/>
      <c r="C423" s="235" t="s">
        <v>57</v>
      </c>
      <c r="D423" s="291">
        <v>0</v>
      </c>
      <c r="E423" s="4">
        <v>0</v>
      </c>
      <c r="F423" s="2">
        <f>F424</f>
        <v>315271.03000000003</v>
      </c>
      <c r="G423" s="2">
        <f>G424</f>
        <v>7082.49</v>
      </c>
      <c r="H423" s="2">
        <v>0</v>
      </c>
      <c r="I423" s="2">
        <v>0</v>
      </c>
      <c r="J423" s="57">
        <v>0</v>
      </c>
      <c r="K423" s="245">
        <v>0</v>
      </c>
      <c r="L423" s="139"/>
      <c r="M423" s="69"/>
      <c r="N423" s="69">
        <f t="shared" si="185"/>
        <v>322353.52</v>
      </c>
    </row>
    <row r="424" spans="1:14" ht="54" customHeight="1">
      <c r="A424" s="11"/>
      <c r="B424" s="25"/>
      <c r="C424" s="316" t="s">
        <v>150</v>
      </c>
      <c r="D424" s="291">
        <v>0</v>
      </c>
      <c r="E424" s="4">
        <v>0</v>
      </c>
      <c r="F424" s="2">
        <v>315271.03000000003</v>
      </c>
      <c r="G424" s="2">
        <v>7082.49</v>
      </c>
      <c r="H424" s="2">
        <v>0</v>
      </c>
      <c r="I424" s="2">
        <v>0</v>
      </c>
      <c r="J424" s="57">
        <v>0</v>
      </c>
      <c r="K424" s="245">
        <v>0</v>
      </c>
      <c r="L424" s="139"/>
      <c r="M424" s="69"/>
      <c r="N424" s="69">
        <f t="shared" si="185"/>
        <v>322353.52</v>
      </c>
    </row>
    <row r="425" spans="1:14" ht="15" customHeight="1">
      <c r="A425" s="434"/>
      <c r="B425" s="25"/>
      <c r="C425" s="446" t="s">
        <v>152</v>
      </c>
      <c r="D425" s="435">
        <f>D424</f>
        <v>0</v>
      </c>
      <c r="E425" s="435">
        <f t="shared" ref="E425:K425" si="215">E424</f>
        <v>0</v>
      </c>
      <c r="F425" s="435">
        <f t="shared" si="215"/>
        <v>315271.03000000003</v>
      </c>
      <c r="G425" s="435">
        <f t="shared" si="215"/>
        <v>7082.49</v>
      </c>
      <c r="H425" s="435">
        <f t="shared" si="215"/>
        <v>0</v>
      </c>
      <c r="I425" s="435">
        <f t="shared" si="215"/>
        <v>0</v>
      </c>
      <c r="J425" s="435">
        <f t="shared" si="215"/>
        <v>0</v>
      </c>
      <c r="K425" s="435">
        <f t="shared" si="215"/>
        <v>0</v>
      </c>
      <c r="L425" s="139"/>
      <c r="M425" s="69"/>
      <c r="N425" s="69"/>
    </row>
    <row r="426" spans="1:14" ht="23.25" customHeight="1">
      <c r="A426" s="11"/>
      <c r="B426" s="25"/>
      <c r="C426" s="235" t="s">
        <v>58</v>
      </c>
      <c r="D426" s="291">
        <v>0</v>
      </c>
      <c r="E426" s="4">
        <v>0</v>
      </c>
      <c r="F426" s="2">
        <f>F428</f>
        <v>16593.21</v>
      </c>
      <c r="G426" s="2">
        <f>G428</f>
        <v>372.76</v>
      </c>
      <c r="H426" s="2">
        <v>0</v>
      </c>
      <c r="I426" s="2">
        <v>0</v>
      </c>
      <c r="J426" s="57">
        <v>0</v>
      </c>
      <c r="K426" s="245">
        <v>0</v>
      </c>
      <c r="L426" s="139"/>
      <c r="M426" s="69"/>
      <c r="N426" s="69">
        <f t="shared" si="185"/>
        <v>16965.969999999998</v>
      </c>
    </row>
    <row r="427" spans="1:14" ht="18.75" customHeight="1">
      <c r="A427" s="434"/>
      <c r="B427" s="25"/>
      <c r="C427" s="446" t="s">
        <v>152</v>
      </c>
      <c r="D427" s="435">
        <f>D428</f>
        <v>0</v>
      </c>
      <c r="E427" s="435">
        <f t="shared" ref="E427:K427" si="216">E428</f>
        <v>0</v>
      </c>
      <c r="F427" s="435">
        <f t="shared" si="216"/>
        <v>16593.21</v>
      </c>
      <c r="G427" s="435">
        <f t="shared" si="216"/>
        <v>372.76</v>
      </c>
      <c r="H427" s="435">
        <f t="shared" si="216"/>
        <v>0</v>
      </c>
      <c r="I427" s="435">
        <f t="shared" si="216"/>
        <v>0</v>
      </c>
      <c r="J427" s="435">
        <f t="shared" si="216"/>
        <v>0</v>
      </c>
      <c r="K427" s="435">
        <f t="shared" si="216"/>
        <v>0</v>
      </c>
      <c r="L427" s="139"/>
      <c r="M427" s="69"/>
      <c r="N427" s="69"/>
    </row>
    <row r="428" spans="1:14" ht="57.75" customHeight="1">
      <c r="A428" s="33"/>
      <c r="B428" s="42"/>
      <c r="C428" s="316" t="s">
        <v>150</v>
      </c>
      <c r="D428" s="291">
        <v>0</v>
      </c>
      <c r="E428" s="4">
        <v>0</v>
      </c>
      <c r="F428" s="2">
        <v>16593.21</v>
      </c>
      <c r="G428" s="2">
        <v>372.76</v>
      </c>
      <c r="H428" s="2">
        <v>0</v>
      </c>
      <c r="I428" s="2">
        <v>0</v>
      </c>
      <c r="J428" s="57">
        <v>0</v>
      </c>
      <c r="K428" s="245">
        <v>0</v>
      </c>
      <c r="L428" s="139"/>
      <c r="M428" s="69"/>
      <c r="N428" s="69">
        <f t="shared" si="185"/>
        <v>16965.969999999998</v>
      </c>
    </row>
    <row r="429" spans="1:14" ht="149.25" customHeight="1">
      <c r="A429" s="186" t="s">
        <v>121</v>
      </c>
      <c r="B429" s="170" t="s">
        <v>68</v>
      </c>
      <c r="C429" s="255" t="s">
        <v>49</v>
      </c>
      <c r="D429" s="291">
        <v>0</v>
      </c>
      <c r="E429" s="171">
        <v>0</v>
      </c>
      <c r="F429" s="172">
        <f>F434</f>
        <v>8540.5400000000009</v>
      </c>
      <c r="G429" s="172">
        <f>G434</f>
        <v>229.58</v>
      </c>
      <c r="H429" s="172">
        <f>H434</f>
        <v>0</v>
      </c>
      <c r="I429" s="172">
        <v>0</v>
      </c>
      <c r="J429" s="172">
        <v>0</v>
      </c>
      <c r="K429" s="245">
        <v>0</v>
      </c>
      <c r="L429" s="139"/>
      <c r="M429" s="69"/>
      <c r="N429" s="69">
        <f t="shared" ref="N429:N537" si="217">E429+F429+G429+H429+J429+K429</f>
        <v>8770.1200000000008</v>
      </c>
    </row>
    <row r="430" spans="1:14" ht="18" customHeight="1">
      <c r="A430" s="429"/>
      <c r="B430" s="430"/>
      <c r="C430" s="426" t="s">
        <v>152</v>
      </c>
      <c r="D430" s="421">
        <f>D431</f>
        <v>0</v>
      </c>
      <c r="E430" s="421">
        <f t="shared" ref="E430" si="218">E431</f>
        <v>0</v>
      </c>
      <c r="F430" s="421">
        <f>F434</f>
        <v>8540.5400000000009</v>
      </c>
      <c r="G430" s="421">
        <f>G434</f>
        <v>229.58</v>
      </c>
      <c r="H430" s="421">
        <f t="shared" ref="H430" si="219">H431</f>
        <v>0</v>
      </c>
      <c r="I430" s="421">
        <f t="shared" ref="I430" si="220">I431</f>
        <v>0</v>
      </c>
      <c r="J430" s="421">
        <f t="shared" ref="J430" si="221">J431</f>
        <v>0</v>
      </c>
      <c r="K430" s="421">
        <f t="shared" ref="K430" si="222">K431</f>
        <v>0</v>
      </c>
      <c r="L430" s="139"/>
      <c r="M430" s="69"/>
      <c r="N430" s="69"/>
    </row>
    <row r="431" spans="1:14" ht="20.25" customHeight="1">
      <c r="A431" s="173"/>
      <c r="B431" s="25"/>
      <c r="C431" s="426" t="s">
        <v>153</v>
      </c>
      <c r="D431" s="291">
        <v>0</v>
      </c>
      <c r="E431" s="171">
        <v>0</v>
      </c>
      <c r="F431" s="172">
        <v>0</v>
      </c>
      <c r="G431" s="172">
        <v>0</v>
      </c>
      <c r="H431" s="172">
        <v>0</v>
      </c>
      <c r="I431" s="172">
        <v>0</v>
      </c>
      <c r="J431" s="172">
        <v>0</v>
      </c>
      <c r="K431" s="245">
        <v>0</v>
      </c>
      <c r="L431" s="139"/>
      <c r="M431" s="69"/>
      <c r="N431" s="69">
        <f t="shared" si="217"/>
        <v>0</v>
      </c>
    </row>
    <row r="432" spans="1:14" ht="23.25" customHeight="1">
      <c r="A432" s="173"/>
      <c r="B432" s="25"/>
      <c r="C432" s="235" t="s">
        <v>57</v>
      </c>
      <c r="D432" s="291">
        <v>0</v>
      </c>
      <c r="E432" s="171">
        <v>0</v>
      </c>
      <c r="F432" s="172">
        <v>0</v>
      </c>
      <c r="G432" s="172">
        <v>0</v>
      </c>
      <c r="H432" s="172">
        <v>0</v>
      </c>
      <c r="I432" s="172">
        <v>0</v>
      </c>
      <c r="J432" s="172">
        <v>0</v>
      </c>
      <c r="K432" s="245">
        <v>0</v>
      </c>
      <c r="L432" s="139"/>
      <c r="M432" s="69"/>
      <c r="N432" s="69">
        <f t="shared" si="217"/>
        <v>0</v>
      </c>
    </row>
    <row r="433" spans="1:14" ht="50.25" customHeight="1">
      <c r="A433" s="173"/>
      <c r="B433" s="25"/>
      <c r="C433" s="316" t="s">
        <v>150</v>
      </c>
      <c r="D433" s="291">
        <v>0</v>
      </c>
      <c r="E433" s="171">
        <v>0</v>
      </c>
      <c r="F433" s="172">
        <v>0</v>
      </c>
      <c r="G433" s="172">
        <v>0</v>
      </c>
      <c r="H433" s="172">
        <v>0</v>
      </c>
      <c r="I433" s="172">
        <v>0</v>
      </c>
      <c r="J433" s="172">
        <v>0</v>
      </c>
      <c r="K433" s="245">
        <v>0</v>
      </c>
      <c r="L433" s="139"/>
      <c r="M433" s="69"/>
      <c r="N433" s="69">
        <f t="shared" si="217"/>
        <v>0</v>
      </c>
    </row>
    <row r="434" spans="1:14" ht="27.75" customHeight="1">
      <c r="A434" s="173"/>
      <c r="B434" s="25"/>
      <c r="C434" s="235" t="s">
        <v>58</v>
      </c>
      <c r="D434" s="291">
        <v>0</v>
      </c>
      <c r="E434" s="171">
        <v>0</v>
      </c>
      <c r="F434" s="172">
        <f>F436</f>
        <v>8540.5400000000009</v>
      </c>
      <c r="G434" s="172">
        <f>G436</f>
        <v>229.58</v>
      </c>
      <c r="H434" s="172">
        <f>H436</f>
        <v>0</v>
      </c>
      <c r="I434" s="172">
        <v>0</v>
      </c>
      <c r="J434" s="172">
        <v>0</v>
      </c>
      <c r="K434" s="245">
        <v>0</v>
      </c>
      <c r="L434" s="139"/>
      <c r="M434" s="69"/>
      <c r="N434" s="69">
        <f t="shared" si="217"/>
        <v>8770.1200000000008</v>
      </c>
    </row>
    <row r="435" spans="1:14" ht="21" customHeight="1">
      <c r="A435" s="423"/>
      <c r="B435" s="25"/>
      <c r="C435" s="426" t="s">
        <v>152</v>
      </c>
      <c r="D435" s="421">
        <f>D436</f>
        <v>0</v>
      </c>
      <c r="E435" s="421">
        <f t="shared" ref="E435:K435" si="223">E436</f>
        <v>0</v>
      </c>
      <c r="F435" s="421">
        <f t="shared" si="223"/>
        <v>8540.5400000000009</v>
      </c>
      <c r="G435" s="421">
        <f t="shared" si="223"/>
        <v>229.58</v>
      </c>
      <c r="H435" s="421">
        <f t="shared" si="223"/>
        <v>0</v>
      </c>
      <c r="I435" s="421">
        <f t="shared" si="223"/>
        <v>0</v>
      </c>
      <c r="J435" s="421">
        <f t="shared" si="223"/>
        <v>0</v>
      </c>
      <c r="K435" s="421">
        <f t="shared" si="223"/>
        <v>0</v>
      </c>
      <c r="L435" s="139"/>
      <c r="M435" s="69"/>
      <c r="N435" s="69"/>
    </row>
    <row r="436" spans="1:14" ht="50.25" customHeight="1">
      <c r="A436" s="174"/>
      <c r="B436" s="42"/>
      <c r="C436" s="316" t="s">
        <v>150</v>
      </c>
      <c r="D436" s="291">
        <v>0</v>
      </c>
      <c r="E436" s="171">
        <v>0</v>
      </c>
      <c r="F436" s="172">
        <v>8540.5400000000009</v>
      </c>
      <c r="G436" s="172">
        <v>229.58</v>
      </c>
      <c r="H436" s="172">
        <v>0</v>
      </c>
      <c r="I436" s="172">
        <v>0</v>
      </c>
      <c r="J436" s="172">
        <v>0</v>
      </c>
      <c r="K436" s="274">
        <v>0</v>
      </c>
      <c r="L436" s="139"/>
      <c r="M436" s="69"/>
      <c r="N436" s="69">
        <f t="shared" si="217"/>
        <v>8770.1200000000008</v>
      </c>
    </row>
    <row r="437" spans="1:14">
      <c r="A437" s="192" t="s">
        <v>123</v>
      </c>
      <c r="B437" s="609" t="s">
        <v>95</v>
      </c>
      <c r="C437" s="570" t="s">
        <v>49</v>
      </c>
      <c r="D437" s="538">
        <v>0</v>
      </c>
      <c r="E437" s="538">
        <v>0</v>
      </c>
      <c r="F437" s="600">
        <f>F442+F444</f>
        <v>278.31</v>
      </c>
      <c r="G437" s="600">
        <f>G442+G444</f>
        <v>0</v>
      </c>
      <c r="H437" s="600">
        <v>0</v>
      </c>
      <c r="I437" s="600">
        <v>5800</v>
      </c>
      <c r="J437" s="540">
        <v>0</v>
      </c>
      <c r="K437" s="274"/>
      <c r="L437" s="139"/>
      <c r="M437" s="69"/>
      <c r="N437" s="69">
        <f t="shared" si="217"/>
        <v>278.31</v>
      </c>
    </row>
    <row r="438" spans="1:14" ht="45.75" customHeight="1">
      <c r="A438" s="11"/>
      <c r="B438" s="610"/>
      <c r="C438" s="571"/>
      <c r="D438" s="538"/>
      <c r="E438" s="538"/>
      <c r="F438" s="600"/>
      <c r="G438" s="600"/>
      <c r="H438" s="600"/>
      <c r="I438" s="600"/>
      <c r="J438" s="540"/>
      <c r="K438" s="272">
        <v>0</v>
      </c>
      <c r="L438" s="139"/>
      <c r="M438" s="69"/>
      <c r="N438" s="69">
        <f t="shared" si="217"/>
        <v>0</v>
      </c>
    </row>
    <row r="439" spans="1:14" ht="18" customHeight="1">
      <c r="A439" s="423"/>
      <c r="B439" s="430"/>
      <c r="C439" s="426" t="s">
        <v>152</v>
      </c>
      <c r="D439" s="421">
        <f>D437</f>
        <v>0</v>
      </c>
      <c r="E439" s="421">
        <f t="shared" ref="E439:K439" si="224">E437</f>
        <v>0</v>
      </c>
      <c r="F439" s="421">
        <f t="shared" si="224"/>
        <v>278.31</v>
      </c>
      <c r="G439" s="421">
        <f t="shared" si="224"/>
        <v>0</v>
      </c>
      <c r="H439" s="421">
        <f t="shared" si="224"/>
        <v>0</v>
      </c>
      <c r="I439" s="421">
        <f t="shared" si="224"/>
        <v>5800</v>
      </c>
      <c r="J439" s="421">
        <f t="shared" si="224"/>
        <v>0</v>
      </c>
      <c r="K439" s="421">
        <f t="shared" si="224"/>
        <v>0</v>
      </c>
      <c r="L439" s="139"/>
      <c r="M439" s="69"/>
      <c r="N439" s="69"/>
    </row>
    <row r="440" spans="1:14" ht="18" customHeight="1">
      <c r="A440" s="423"/>
      <c r="B440" s="430"/>
      <c r="C440" s="426" t="s">
        <v>153</v>
      </c>
      <c r="D440" s="421">
        <f t="shared" ref="D440:K440" si="225">D438</f>
        <v>0</v>
      </c>
      <c r="E440" s="421">
        <f t="shared" si="225"/>
        <v>0</v>
      </c>
      <c r="F440" s="421">
        <f t="shared" si="225"/>
        <v>0</v>
      </c>
      <c r="G440" s="421">
        <f t="shared" si="225"/>
        <v>0</v>
      </c>
      <c r="H440" s="421">
        <f t="shared" si="225"/>
        <v>0</v>
      </c>
      <c r="I440" s="421">
        <f t="shared" si="225"/>
        <v>0</v>
      </c>
      <c r="J440" s="421">
        <f t="shared" si="225"/>
        <v>0</v>
      </c>
      <c r="K440" s="421">
        <f t="shared" si="225"/>
        <v>0</v>
      </c>
      <c r="L440" s="139"/>
      <c r="M440" s="69"/>
      <c r="N440" s="69"/>
    </row>
    <row r="441" spans="1:14" ht="12.75" customHeight="1">
      <c r="A441" s="11"/>
      <c r="B441" s="25"/>
      <c r="C441" s="235" t="s">
        <v>9</v>
      </c>
      <c r="D441" s="291">
        <v>0</v>
      </c>
      <c r="E441" s="171">
        <v>0</v>
      </c>
      <c r="F441" s="172">
        <v>0</v>
      </c>
      <c r="G441" s="172">
        <v>0</v>
      </c>
      <c r="H441" s="172">
        <v>0</v>
      </c>
      <c r="I441" s="172">
        <v>0</v>
      </c>
      <c r="J441" s="172">
        <v>0</v>
      </c>
      <c r="K441" s="272">
        <v>0</v>
      </c>
      <c r="L441" s="139"/>
      <c r="M441" s="69"/>
      <c r="N441" s="69">
        <f t="shared" si="217"/>
        <v>0</v>
      </c>
    </row>
    <row r="442" spans="1:14" ht="14.45" customHeight="1">
      <c r="A442" s="11"/>
      <c r="B442" s="25"/>
      <c r="C442" s="235" t="s">
        <v>57</v>
      </c>
      <c r="D442" s="291">
        <v>0</v>
      </c>
      <c r="E442" s="171">
        <v>0</v>
      </c>
      <c r="F442" s="172">
        <v>0</v>
      </c>
      <c r="G442" s="172">
        <v>0</v>
      </c>
      <c r="H442" s="172">
        <v>0</v>
      </c>
      <c r="I442" s="172">
        <v>0</v>
      </c>
      <c r="J442" s="172">
        <v>0</v>
      </c>
      <c r="K442" s="245">
        <v>0</v>
      </c>
      <c r="L442" s="139"/>
      <c r="M442" s="69"/>
      <c r="N442" s="69">
        <f t="shared" si="217"/>
        <v>0</v>
      </c>
    </row>
    <row r="443" spans="1:14" ht="52.5" customHeight="1">
      <c r="A443" s="173"/>
      <c r="B443" s="25"/>
      <c r="C443" s="316" t="s">
        <v>150</v>
      </c>
      <c r="D443" s="291">
        <v>0</v>
      </c>
      <c r="E443" s="171">
        <v>0</v>
      </c>
      <c r="F443" s="172">
        <v>0</v>
      </c>
      <c r="G443" s="172">
        <v>0</v>
      </c>
      <c r="H443" s="172">
        <v>0</v>
      </c>
      <c r="I443" s="172">
        <v>0</v>
      </c>
      <c r="J443" s="172">
        <v>0</v>
      </c>
      <c r="K443" s="245">
        <v>0</v>
      </c>
      <c r="L443" s="139"/>
      <c r="M443" s="69"/>
      <c r="N443" s="69">
        <f t="shared" si="217"/>
        <v>0</v>
      </c>
    </row>
    <row r="444" spans="1:14" ht="28.5" customHeight="1">
      <c r="A444" s="11"/>
      <c r="B444" s="25"/>
      <c r="C444" s="235" t="s">
        <v>58</v>
      </c>
      <c r="D444" s="291">
        <v>0</v>
      </c>
      <c r="E444" s="171">
        <v>0</v>
      </c>
      <c r="F444" s="172">
        <f>F446</f>
        <v>278.31</v>
      </c>
      <c r="G444" s="172">
        <f>G446</f>
        <v>0</v>
      </c>
      <c r="H444" s="172">
        <v>0</v>
      </c>
      <c r="I444" s="172">
        <v>5800</v>
      </c>
      <c r="J444" s="172">
        <v>0</v>
      </c>
      <c r="K444" s="245">
        <v>0</v>
      </c>
      <c r="L444" s="139"/>
      <c r="M444" s="69"/>
      <c r="N444" s="69">
        <f t="shared" si="217"/>
        <v>278.31</v>
      </c>
    </row>
    <row r="445" spans="1:14" ht="17.25" customHeight="1">
      <c r="A445" s="423"/>
      <c r="B445" s="25"/>
      <c r="C445" s="426" t="s">
        <v>152</v>
      </c>
      <c r="D445" s="421">
        <f>D444</f>
        <v>0</v>
      </c>
      <c r="E445" s="421">
        <f t="shared" ref="E445:K445" si="226">E444</f>
        <v>0</v>
      </c>
      <c r="F445" s="421">
        <f t="shared" si="226"/>
        <v>278.31</v>
      </c>
      <c r="G445" s="421">
        <f t="shared" si="226"/>
        <v>0</v>
      </c>
      <c r="H445" s="421">
        <f t="shared" si="226"/>
        <v>0</v>
      </c>
      <c r="I445" s="421">
        <f t="shared" si="226"/>
        <v>5800</v>
      </c>
      <c r="J445" s="421">
        <f t="shared" si="226"/>
        <v>0</v>
      </c>
      <c r="K445" s="421">
        <f t="shared" si="226"/>
        <v>0</v>
      </c>
      <c r="L445" s="139"/>
      <c r="M445" s="69"/>
      <c r="N445" s="69"/>
    </row>
    <row r="446" spans="1:14" ht="59.25" customHeight="1">
      <c r="A446" s="33"/>
      <c r="B446" s="42"/>
      <c r="C446" s="316" t="s">
        <v>150</v>
      </c>
      <c r="D446" s="291">
        <v>0</v>
      </c>
      <c r="E446" s="171">
        <v>0</v>
      </c>
      <c r="F446" s="171">
        <v>278.31</v>
      </c>
      <c r="G446" s="172">
        <v>0</v>
      </c>
      <c r="H446" s="172">
        <v>0</v>
      </c>
      <c r="I446" s="172">
        <v>5800</v>
      </c>
      <c r="J446" s="172">
        <v>0</v>
      </c>
      <c r="K446" s="245">
        <v>0</v>
      </c>
      <c r="L446" s="139"/>
      <c r="M446" s="69"/>
      <c r="N446" s="69">
        <f t="shared" si="217"/>
        <v>278.31</v>
      </c>
    </row>
    <row r="447" spans="1:14" ht="48" customHeight="1">
      <c r="A447" s="44" t="s">
        <v>69</v>
      </c>
      <c r="B447" s="181" t="s">
        <v>70</v>
      </c>
      <c r="C447" s="235" t="s">
        <v>49</v>
      </c>
      <c r="D447" s="305">
        <f>D452</f>
        <v>2718.3199999999997</v>
      </c>
      <c r="E447" s="104">
        <f>E452</f>
        <v>2986.1300000000006</v>
      </c>
      <c r="F447" s="104">
        <f>F452</f>
        <v>3888.91</v>
      </c>
      <c r="G447" s="104">
        <f>G452</f>
        <v>13373.83</v>
      </c>
      <c r="H447" s="194">
        <f t="shared" ref="H447:J447" si="227">H452</f>
        <v>6796.69</v>
      </c>
      <c r="I447" s="194">
        <f t="shared" si="227"/>
        <v>13341.01</v>
      </c>
      <c r="J447" s="194">
        <f t="shared" si="227"/>
        <v>21787.190000000002</v>
      </c>
      <c r="K447" s="253">
        <f>K452</f>
        <v>23074.670000000002</v>
      </c>
      <c r="L447" s="148" t="e">
        <f>#REF!+E447+F447+G447+H447+J447</f>
        <v>#REF!</v>
      </c>
      <c r="M447" s="69"/>
      <c r="N447" s="309">
        <f>D447+E447+F447+G447+H447+J447+K447</f>
        <v>74625.740000000005</v>
      </c>
    </row>
    <row r="448" spans="1:14" ht="18.75" customHeight="1">
      <c r="A448" s="349"/>
      <c r="B448" s="380"/>
      <c r="C448" s="360" t="s">
        <v>152</v>
      </c>
      <c r="D448" s="357">
        <f>D447</f>
        <v>2718.3199999999997</v>
      </c>
      <c r="E448" s="357">
        <f t="shared" ref="E448:G448" si="228">E447</f>
        <v>2986.1300000000006</v>
      </c>
      <c r="F448" s="357">
        <f t="shared" si="228"/>
        <v>3888.91</v>
      </c>
      <c r="G448" s="357">
        <f t="shared" si="228"/>
        <v>13373.83</v>
      </c>
      <c r="H448" s="175">
        <v>0</v>
      </c>
      <c r="I448" s="175"/>
      <c r="J448" s="175">
        <v>0</v>
      </c>
      <c r="K448" s="175">
        <v>0</v>
      </c>
      <c r="L448" s="148"/>
      <c r="M448" s="69"/>
      <c r="N448" s="309">
        <f t="shared" ref="N448:N449" si="229">E448+F448+G448+H448+J448+K448+D448</f>
        <v>22967.190000000002</v>
      </c>
    </row>
    <row r="449" spans="1:17" ht="15.75" customHeight="1">
      <c r="A449" s="349"/>
      <c r="B449" s="380"/>
      <c r="C449" s="360" t="s">
        <v>153</v>
      </c>
      <c r="D449" s="348">
        <v>0</v>
      </c>
      <c r="E449" s="348">
        <v>0</v>
      </c>
      <c r="F449" s="348">
        <v>0</v>
      </c>
      <c r="G449" s="348">
        <v>0</v>
      </c>
      <c r="H449" s="357">
        <f>H447</f>
        <v>6796.69</v>
      </c>
      <c r="I449" s="357"/>
      <c r="J449" s="357">
        <f t="shared" ref="J449:K449" si="230">J447</f>
        <v>21787.190000000002</v>
      </c>
      <c r="K449" s="357">
        <f t="shared" si="230"/>
        <v>23074.670000000002</v>
      </c>
      <c r="L449" s="148"/>
      <c r="M449" s="69"/>
      <c r="N449" s="309">
        <f t="shared" si="229"/>
        <v>51658.55</v>
      </c>
    </row>
    <row r="450" spans="1:17" ht="18" customHeight="1">
      <c r="A450" s="19"/>
      <c r="B450" s="28"/>
      <c r="C450" s="235" t="s">
        <v>9</v>
      </c>
      <c r="D450" s="291">
        <v>0</v>
      </c>
      <c r="E450" s="4">
        <v>0</v>
      </c>
      <c r="F450" s="4">
        <v>0</v>
      </c>
      <c r="G450" s="4">
        <v>0</v>
      </c>
      <c r="H450" s="4">
        <v>0</v>
      </c>
      <c r="I450" s="4">
        <v>0</v>
      </c>
      <c r="J450" s="56">
        <v>0</v>
      </c>
      <c r="K450" s="232">
        <v>0</v>
      </c>
      <c r="L450" s="140"/>
      <c r="M450" s="69"/>
      <c r="N450" s="69">
        <f t="shared" si="217"/>
        <v>0</v>
      </c>
    </row>
    <row r="451" spans="1:17" ht="15.75" customHeight="1">
      <c r="A451" s="19"/>
      <c r="B451" s="28"/>
      <c r="C451" s="235" t="s">
        <v>57</v>
      </c>
      <c r="D451" s="291">
        <v>0</v>
      </c>
      <c r="E451" s="4">
        <v>0</v>
      </c>
      <c r="F451" s="4">
        <v>0</v>
      </c>
      <c r="G451" s="4">
        <v>0</v>
      </c>
      <c r="H451" s="4">
        <v>0</v>
      </c>
      <c r="I451" s="4">
        <v>0</v>
      </c>
      <c r="J451" s="56">
        <v>0</v>
      </c>
      <c r="K451" s="232">
        <v>0</v>
      </c>
      <c r="L451" s="140"/>
      <c r="M451" s="69"/>
      <c r="N451" s="69">
        <f t="shared" si="217"/>
        <v>0</v>
      </c>
    </row>
    <row r="452" spans="1:17" ht="27" customHeight="1">
      <c r="A452" s="19"/>
      <c r="B452" s="28"/>
      <c r="C452" s="235" t="s">
        <v>58</v>
      </c>
      <c r="D452" s="300">
        <f>D455</f>
        <v>2718.3199999999997</v>
      </c>
      <c r="E452" s="103">
        <f>E455</f>
        <v>2986.1300000000006</v>
      </c>
      <c r="F452" s="101">
        <f>F455+F458</f>
        <v>3888.91</v>
      </c>
      <c r="G452" s="125">
        <f t="shared" ref="G452:J452" si="231">G455+G458</f>
        <v>13373.83</v>
      </c>
      <c r="H452" s="125">
        <f t="shared" si="231"/>
        <v>6796.69</v>
      </c>
      <c r="I452" s="101">
        <f t="shared" ref="I452" si="232">I455</f>
        <v>13341.01</v>
      </c>
      <c r="J452" s="168">
        <f t="shared" si="231"/>
        <v>21787.190000000002</v>
      </c>
      <c r="K452" s="261">
        <f t="shared" ref="K452" si="233">K455+K458</f>
        <v>23074.670000000002</v>
      </c>
      <c r="L452" s="137"/>
      <c r="M452" s="69"/>
      <c r="N452" s="69">
        <f t="shared" si="217"/>
        <v>71907.42</v>
      </c>
    </row>
    <row r="453" spans="1:17" ht="19.5" customHeight="1">
      <c r="A453" s="358"/>
      <c r="B453" s="359"/>
      <c r="C453" s="360" t="s">
        <v>152</v>
      </c>
      <c r="D453" s="357">
        <f>D452</f>
        <v>2718.3199999999997</v>
      </c>
      <c r="E453" s="357">
        <f t="shared" ref="E453:G453" si="234">E452</f>
        <v>2986.1300000000006</v>
      </c>
      <c r="F453" s="357">
        <f t="shared" si="234"/>
        <v>3888.91</v>
      </c>
      <c r="G453" s="357">
        <f t="shared" si="234"/>
        <v>13373.83</v>
      </c>
      <c r="H453" s="348">
        <v>0</v>
      </c>
      <c r="I453" s="348">
        <v>0</v>
      </c>
      <c r="J453" s="348">
        <v>0</v>
      </c>
      <c r="K453" s="348">
        <v>0</v>
      </c>
      <c r="L453" s="137"/>
      <c r="M453" s="69"/>
      <c r="N453" s="69"/>
    </row>
    <row r="454" spans="1:17" ht="14.25" customHeight="1">
      <c r="A454" s="358"/>
      <c r="B454" s="359"/>
      <c r="C454" s="360" t="s">
        <v>153</v>
      </c>
      <c r="D454" s="348">
        <v>0</v>
      </c>
      <c r="E454" s="348">
        <v>0</v>
      </c>
      <c r="F454" s="348">
        <v>0</v>
      </c>
      <c r="G454" s="348">
        <v>0</v>
      </c>
      <c r="H454" s="357">
        <f>H452</f>
        <v>6796.69</v>
      </c>
      <c r="I454" s="357"/>
      <c r="J454" s="357">
        <f t="shared" ref="J454:K454" si="235">J452</f>
        <v>21787.190000000002</v>
      </c>
      <c r="K454" s="357">
        <f t="shared" si="235"/>
        <v>23074.670000000002</v>
      </c>
      <c r="L454" s="137"/>
      <c r="M454" s="69"/>
      <c r="N454" s="69"/>
    </row>
    <row r="455" spans="1:17" ht="60" customHeight="1">
      <c r="A455" s="19"/>
      <c r="B455" s="28"/>
      <c r="C455" s="316" t="s">
        <v>150</v>
      </c>
      <c r="D455" s="300">
        <f>D471</f>
        <v>2718.3199999999997</v>
      </c>
      <c r="E455" s="103">
        <f>E471</f>
        <v>2986.1300000000006</v>
      </c>
      <c r="F455" s="101">
        <f>F474</f>
        <v>2688.91</v>
      </c>
      <c r="G455" s="101">
        <f>G474</f>
        <v>12826.38</v>
      </c>
      <c r="H455" s="164">
        <f t="shared" ref="H455:J455" si="236">H474</f>
        <v>6237.54</v>
      </c>
      <c r="I455" s="164">
        <f t="shared" si="236"/>
        <v>13341.01</v>
      </c>
      <c r="J455" s="164">
        <f t="shared" si="236"/>
        <v>21228.04</v>
      </c>
      <c r="K455" s="261">
        <f t="shared" ref="K455" si="237">K474</f>
        <v>22515.52</v>
      </c>
      <c r="L455" s="139"/>
      <c r="M455" s="69"/>
      <c r="N455" s="69">
        <f t="shared" si="217"/>
        <v>68482.52</v>
      </c>
      <c r="Q455" s="69">
        <f>H447+H45+H200</f>
        <v>464983.19000000006</v>
      </c>
    </row>
    <row r="456" spans="1:17" ht="18.75" customHeight="1">
      <c r="A456" s="358"/>
      <c r="B456" s="359"/>
      <c r="C456" s="360" t="s">
        <v>152</v>
      </c>
      <c r="D456" s="357">
        <f>D455</f>
        <v>2718.3199999999997</v>
      </c>
      <c r="E456" s="357">
        <f t="shared" ref="E456:G456" si="238">E455</f>
        <v>2986.1300000000006</v>
      </c>
      <c r="F456" s="357">
        <f t="shared" si="238"/>
        <v>2688.91</v>
      </c>
      <c r="G456" s="357">
        <f t="shared" si="238"/>
        <v>12826.38</v>
      </c>
      <c r="H456" s="348">
        <v>0</v>
      </c>
      <c r="I456" s="348">
        <v>0</v>
      </c>
      <c r="J456" s="348">
        <v>0</v>
      </c>
      <c r="K456" s="348">
        <v>0</v>
      </c>
      <c r="L456" s="139"/>
      <c r="M456" s="69"/>
      <c r="N456" s="69"/>
    </row>
    <row r="457" spans="1:17" ht="16.5" customHeight="1">
      <c r="A457" s="358"/>
      <c r="B457" s="359"/>
      <c r="C457" s="360" t="s">
        <v>153</v>
      </c>
      <c r="D457" s="348">
        <v>0</v>
      </c>
      <c r="E457" s="348">
        <v>0</v>
      </c>
      <c r="F457" s="348">
        <v>0</v>
      </c>
      <c r="G457" s="348">
        <v>0</v>
      </c>
      <c r="H457" s="357">
        <f>H455</f>
        <v>6237.54</v>
      </c>
      <c r="I457" s="357"/>
      <c r="J457" s="357">
        <f t="shared" ref="J457:K457" si="239">J455</f>
        <v>21228.04</v>
      </c>
      <c r="K457" s="357">
        <f t="shared" si="239"/>
        <v>22515.52</v>
      </c>
      <c r="L457" s="139"/>
      <c r="M457" s="69"/>
      <c r="N457" s="69"/>
    </row>
    <row r="458" spans="1:17" ht="63" customHeight="1">
      <c r="A458" s="126"/>
      <c r="B458" s="127"/>
      <c r="C458" s="316" t="s">
        <v>151</v>
      </c>
      <c r="D458" s="175">
        <v>0</v>
      </c>
      <c r="E458" s="175">
        <v>0</v>
      </c>
      <c r="F458" s="125">
        <f>F561</f>
        <v>1200</v>
      </c>
      <c r="G458" s="125">
        <f t="shared" ref="G458:K458" si="240">G561</f>
        <v>547.45000000000005</v>
      </c>
      <c r="H458" s="125">
        <f t="shared" si="240"/>
        <v>559.15</v>
      </c>
      <c r="I458" s="125">
        <f t="shared" si="240"/>
        <v>0</v>
      </c>
      <c r="J458" s="168">
        <f t="shared" si="240"/>
        <v>559.15</v>
      </c>
      <c r="K458" s="261">
        <f t="shared" si="240"/>
        <v>559.15</v>
      </c>
      <c r="L458" s="137"/>
      <c r="M458" s="69"/>
      <c r="N458" s="69">
        <f t="shared" si="217"/>
        <v>3424.9</v>
      </c>
    </row>
    <row r="459" spans="1:17" ht="18.75" customHeight="1">
      <c r="A459" s="358"/>
      <c r="B459" s="359"/>
      <c r="C459" s="360" t="s">
        <v>152</v>
      </c>
      <c r="D459" s="175">
        <f>D458</f>
        <v>0</v>
      </c>
      <c r="E459" s="175">
        <f t="shared" ref="E459:G459" si="241">E458</f>
        <v>0</v>
      </c>
      <c r="F459" s="357">
        <f t="shared" si="241"/>
        <v>1200</v>
      </c>
      <c r="G459" s="357">
        <f t="shared" si="241"/>
        <v>547.45000000000005</v>
      </c>
      <c r="H459" s="348">
        <v>0</v>
      </c>
      <c r="I459" s="348">
        <v>0</v>
      </c>
      <c r="J459" s="348">
        <v>0</v>
      </c>
      <c r="K459" s="348">
        <v>0</v>
      </c>
      <c r="L459" s="137"/>
      <c r="M459" s="69"/>
      <c r="N459" s="69"/>
    </row>
    <row r="460" spans="1:17" ht="17.25" customHeight="1">
      <c r="A460" s="358"/>
      <c r="B460" s="359"/>
      <c r="C460" s="360" t="s">
        <v>153</v>
      </c>
      <c r="D460" s="348">
        <v>0</v>
      </c>
      <c r="E460" s="348">
        <v>0</v>
      </c>
      <c r="F460" s="348">
        <v>0</v>
      </c>
      <c r="G460" s="348">
        <v>0</v>
      </c>
      <c r="H460" s="357">
        <f>H458</f>
        <v>559.15</v>
      </c>
      <c r="I460" s="357"/>
      <c r="J460" s="357">
        <f t="shared" ref="J460:K460" si="242">J458</f>
        <v>559.15</v>
      </c>
      <c r="K460" s="357">
        <f t="shared" si="242"/>
        <v>559.15</v>
      </c>
      <c r="L460" s="137"/>
      <c r="M460" s="69"/>
      <c r="N460" s="69"/>
    </row>
    <row r="461" spans="1:17" ht="12.95" customHeight="1">
      <c r="A461" s="11"/>
      <c r="B461" s="16"/>
      <c r="C461" s="235" t="s">
        <v>14</v>
      </c>
      <c r="D461" s="291">
        <v>0</v>
      </c>
      <c r="E461" s="4">
        <v>0</v>
      </c>
      <c r="F461" s="4">
        <v>0</v>
      </c>
      <c r="G461" s="4">
        <v>0</v>
      </c>
      <c r="H461" s="4">
        <v>0</v>
      </c>
      <c r="I461" s="4">
        <v>0</v>
      </c>
      <c r="J461" s="56">
        <v>0</v>
      </c>
      <c r="K461" s="374">
        <v>0</v>
      </c>
      <c r="L461" s="140"/>
      <c r="M461" s="69"/>
      <c r="N461" s="69">
        <f t="shared" si="217"/>
        <v>0</v>
      </c>
    </row>
    <row r="462" spans="1:17" ht="26.25" customHeight="1">
      <c r="A462" s="11"/>
      <c r="B462" s="16"/>
      <c r="C462" s="235" t="s">
        <v>15</v>
      </c>
      <c r="D462" s="291">
        <v>0</v>
      </c>
      <c r="E462" s="4">
        <v>0</v>
      </c>
      <c r="F462" s="4">
        <v>0</v>
      </c>
      <c r="G462" s="4">
        <v>0</v>
      </c>
      <c r="H462" s="4">
        <v>0</v>
      </c>
      <c r="I462" s="4">
        <v>0</v>
      </c>
      <c r="J462" s="56">
        <v>0</v>
      </c>
      <c r="K462" s="374">
        <v>0</v>
      </c>
      <c r="L462" s="140"/>
      <c r="M462" s="69"/>
      <c r="N462" s="69">
        <f t="shared" si="217"/>
        <v>0</v>
      </c>
    </row>
    <row r="463" spans="1:17" ht="19.5" customHeight="1">
      <c r="A463" s="11"/>
      <c r="B463" s="16"/>
      <c r="C463" s="235" t="s">
        <v>16</v>
      </c>
      <c r="D463" s="291">
        <v>0</v>
      </c>
      <c r="E463" s="4">
        <v>0</v>
      </c>
      <c r="F463" s="4">
        <v>0</v>
      </c>
      <c r="G463" s="4">
        <v>0</v>
      </c>
      <c r="H463" s="4">
        <v>0</v>
      </c>
      <c r="I463" s="4">
        <v>0</v>
      </c>
      <c r="J463" s="56">
        <v>0</v>
      </c>
      <c r="K463" s="374">
        <v>0</v>
      </c>
      <c r="L463" s="140"/>
      <c r="M463" s="69"/>
      <c r="N463" s="69">
        <f t="shared" si="217"/>
        <v>0</v>
      </c>
    </row>
    <row r="464" spans="1:17" ht="15.75">
      <c r="A464" s="33"/>
      <c r="B464" s="17"/>
      <c r="C464" s="235" t="s">
        <v>17</v>
      </c>
      <c r="D464" s="291">
        <v>0</v>
      </c>
      <c r="E464" s="4">
        <v>0</v>
      </c>
      <c r="F464" s="4">
        <v>0</v>
      </c>
      <c r="G464" s="4">
        <v>0</v>
      </c>
      <c r="H464" s="4">
        <v>0</v>
      </c>
      <c r="I464" s="4">
        <v>0</v>
      </c>
      <c r="J464" s="56">
        <v>0</v>
      </c>
      <c r="K464" s="374">
        <v>0</v>
      </c>
      <c r="L464" s="140"/>
      <c r="M464" s="69"/>
      <c r="N464" s="69">
        <f t="shared" si="217"/>
        <v>0</v>
      </c>
    </row>
    <row r="465" spans="1:14">
      <c r="A465" s="624" t="s">
        <v>83</v>
      </c>
      <c r="B465" s="45" t="s">
        <v>71</v>
      </c>
      <c r="C465" s="602" t="s">
        <v>49</v>
      </c>
      <c r="D465" s="626">
        <f>D471</f>
        <v>2718.3199999999997</v>
      </c>
      <c r="E465" s="626">
        <f>E471</f>
        <v>2986.1300000000006</v>
      </c>
      <c r="F465" s="622">
        <f>F471</f>
        <v>2688.91</v>
      </c>
      <c r="G465" s="628">
        <f t="shared" ref="G465" si="243">G471</f>
        <v>12826.38</v>
      </c>
      <c r="H465" s="622">
        <f t="shared" ref="H465:J465" si="244">H471</f>
        <v>6237.54</v>
      </c>
      <c r="I465" s="622">
        <f t="shared" si="244"/>
        <v>4800.58</v>
      </c>
      <c r="J465" s="633">
        <f t="shared" si="244"/>
        <v>21228.04</v>
      </c>
      <c r="K465" s="260"/>
      <c r="L465" s="149"/>
      <c r="M465" s="69"/>
      <c r="N465" s="69"/>
    </row>
    <row r="466" spans="1:14" ht="75" customHeight="1">
      <c r="A466" s="625"/>
      <c r="B466" s="109" t="s">
        <v>72</v>
      </c>
      <c r="C466" s="602"/>
      <c r="D466" s="627"/>
      <c r="E466" s="627"/>
      <c r="F466" s="623"/>
      <c r="G466" s="629"/>
      <c r="H466" s="623"/>
      <c r="I466" s="623"/>
      <c r="J466" s="634"/>
      <c r="K466" s="278">
        <f>K471</f>
        <v>22515.52</v>
      </c>
      <c r="L466" s="149"/>
      <c r="M466" s="69"/>
      <c r="N466" s="69">
        <f>E466+F466+G466+H466+J466+K466+D465</f>
        <v>25233.84</v>
      </c>
    </row>
    <row r="467" spans="1:14" ht="20.25" customHeight="1">
      <c r="A467" s="356"/>
      <c r="B467" s="109"/>
      <c r="C467" s="360" t="s">
        <v>152</v>
      </c>
      <c r="D467" s="378">
        <f>D465</f>
        <v>2718.3199999999997</v>
      </c>
      <c r="E467" s="378">
        <f t="shared" ref="E467:G467" si="245">E465</f>
        <v>2986.1300000000006</v>
      </c>
      <c r="F467" s="378">
        <f t="shared" si="245"/>
        <v>2688.91</v>
      </c>
      <c r="G467" s="378">
        <f t="shared" si="245"/>
        <v>12826.38</v>
      </c>
      <c r="H467" s="374">
        <v>0</v>
      </c>
      <c r="I467" s="374">
        <v>0</v>
      </c>
      <c r="J467" s="374">
        <v>0</v>
      </c>
      <c r="K467" s="374">
        <v>0</v>
      </c>
      <c r="L467" s="149"/>
      <c r="M467" s="69"/>
      <c r="N467" s="69"/>
    </row>
    <row r="468" spans="1:14" ht="16.5" customHeight="1">
      <c r="A468" s="356"/>
      <c r="B468" s="109"/>
      <c r="C468" s="360" t="s">
        <v>153</v>
      </c>
      <c r="D468" s="374">
        <v>0</v>
      </c>
      <c r="E468" s="374">
        <v>0</v>
      </c>
      <c r="F468" s="374">
        <v>0</v>
      </c>
      <c r="G468" s="374">
        <v>0</v>
      </c>
      <c r="H468" s="388">
        <f>H465</f>
        <v>6237.54</v>
      </c>
      <c r="I468" s="355"/>
      <c r="J468" s="388">
        <f t="shared" ref="J468" si="246">J465</f>
        <v>21228.04</v>
      </c>
      <c r="K468" s="388">
        <f>K474</f>
        <v>22515.52</v>
      </c>
      <c r="L468" s="149"/>
      <c r="M468" s="69"/>
      <c r="N468" s="69"/>
    </row>
    <row r="469" spans="1:14" ht="15" customHeight="1">
      <c r="A469" s="11"/>
      <c r="B469" s="30"/>
      <c r="C469" s="235" t="s">
        <v>9</v>
      </c>
      <c r="D469" s="291">
        <v>0</v>
      </c>
      <c r="E469" s="4">
        <v>0</v>
      </c>
      <c r="F469" s="4">
        <v>0</v>
      </c>
      <c r="G469" s="2">
        <v>0</v>
      </c>
      <c r="H469" s="4">
        <v>0</v>
      </c>
      <c r="I469" s="2">
        <v>0</v>
      </c>
      <c r="J469" s="4">
        <v>0</v>
      </c>
      <c r="K469" s="264">
        <v>0</v>
      </c>
      <c r="L469" s="140"/>
      <c r="M469" s="69"/>
      <c r="N469" s="69">
        <f t="shared" si="217"/>
        <v>0</v>
      </c>
    </row>
    <row r="470" spans="1:14" ht="16.5" customHeight="1">
      <c r="A470" s="11"/>
      <c r="B470" s="30"/>
      <c r="C470" s="235" t="s">
        <v>57</v>
      </c>
      <c r="D470" s="291">
        <v>0</v>
      </c>
      <c r="E470" s="4">
        <v>0</v>
      </c>
      <c r="F470" s="4">
        <v>0</v>
      </c>
      <c r="G470" s="1">
        <v>0</v>
      </c>
      <c r="H470" s="4">
        <v>0</v>
      </c>
      <c r="I470" s="1">
        <v>0</v>
      </c>
      <c r="J470" s="4">
        <v>0</v>
      </c>
      <c r="K470" s="232">
        <v>0</v>
      </c>
      <c r="L470" s="140"/>
      <c r="M470" s="69"/>
      <c r="N470" s="69">
        <f t="shared" si="217"/>
        <v>0</v>
      </c>
    </row>
    <row r="471" spans="1:14" ht="29.25" customHeight="1">
      <c r="A471" s="11"/>
      <c r="B471" s="30"/>
      <c r="C471" s="235" t="s">
        <v>40</v>
      </c>
      <c r="D471" s="300">
        <f>D474</f>
        <v>2718.3199999999997</v>
      </c>
      <c r="E471" s="103">
        <f>E474</f>
        <v>2986.1300000000006</v>
      </c>
      <c r="F471" s="98">
        <f>F474</f>
        <v>2688.91</v>
      </c>
      <c r="G471" s="98">
        <f>G474</f>
        <v>12826.38</v>
      </c>
      <c r="H471" s="98">
        <f t="shared" ref="H471" si="247">H474</f>
        <v>6237.54</v>
      </c>
      <c r="I471" s="2">
        <v>4800.58</v>
      </c>
      <c r="J471" s="3">
        <f>J474</f>
        <v>21228.04</v>
      </c>
      <c r="K471" s="261">
        <f>K474</f>
        <v>22515.52</v>
      </c>
      <c r="L471" s="139"/>
      <c r="M471" s="69"/>
      <c r="N471" s="69">
        <f t="shared" si="217"/>
        <v>68482.52</v>
      </c>
    </row>
    <row r="472" spans="1:14" ht="15.75" customHeight="1">
      <c r="A472" s="349"/>
      <c r="B472" s="30"/>
      <c r="C472" s="360" t="s">
        <v>152</v>
      </c>
      <c r="D472" s="357">
        <f>D471</f>
        <v>2718.3199999999997</v>
      </c>
      <c r="E472" s="378">
        <f t="shared" ref="E472:G472" si="248">E471</f>
        <v>2986.1300000000006</v>
      </c>
      <c r="F472" s="378">
        <f t="shared" si="248"/>
        <v>2688.91</v>
      </c>
      <c r="G472" s="378">
        <f t="shared" si="248"/>
        <v>12826.38</v>
      </c>
      <c r="H472" s="374">
        <v>0</v>
      </c>
      <c r="I472" s="374">
        <v>0</v>
      </c>
      <c r="J472" s="374">
        <v>0</v>
      </c>
      <c r="K472" s="374">
        <v>0</v>
      </c>
      <c r="L472" s="139"/>
      <c r="M472" s="69"/>
      <c r="N472" s="69"/>
    </row>
    <row r="473" spans="1:14" ht="15" customHeight="1">
      <c r="A473" s="349"/>
      <c r="B473" s="30"/>
      <c r="C473" s="360" t="s">
        <v>153</v>
      </c>
      <c r="D473" s="374">
        <v>0</v>
      </c>
      <c r="E473" s="374">
        <v>0</v>
      </c>
      <c r="F473" s="374">
        <v>0</v>
      </c>
      <c r="G473" s="374">
        <v>0</v>
      </c>
      <c r="H473" s="357">
        <f>H471</f>
        <v>6237.54</v>
      </c>
      <c r="I473" s="351"/>
      <c r="J473" s="378">
        <f t="shared" ref="J473:K473" si="249">J471</f>
        <v>21228.04</v>
      </c>
      <c r="K473" s="378">
        <f t="shared" si="249"/>
        <v>22515.52</v>
      </c>
      <c r="L473" s="139"/>
      <c r="M473" s="69"/>
      <c r="N473" s="69"/>
    </row>
    <row r="474" spans="1:14" ht="57.75" customHeight="1">
      <c r="A474" s="33"/>
      <c r="B474" s="32"/>
      <c r="C474" s="316" t="s">
        <v>150</v>
      </c>
      <c r="D474" s="300">
        <f>D483+D492+D501+D510+D519</f>
        <v>2718.3199999999997</v>
      </c>
      <c r="E474" s="103">
        <f>E483+E492+E501+E510+E519</f>
        <v>2986.1300000000006</v>
      </c>
      <c r="F474" s="98">
        <f>F483+F492+F501+F519+F546+F550+F553+F537</f>
        <v>2688.91</v>
      </c>
      <c r="G474" s="193">
        <f>G483+G492+G501+G510+G519+G528+G537+G546</f>
        <v>12826.38</v>
      </c>
      <c r="H474" s="488">
        <f>H483+H492+H501+H510+H519+H528+H537+H546</f>
        <v>6237.54</v>
      </c>
      <c r="I474" s="488">
        <f>I483+I492+I501+I510+I519+I528+I537+I546</f>
        <v>13341.01</v>
      </c>
      <c r="J474" s="488">
        <f>J483+J492+J501+J510+J519+J528+J537+J546</f>
        <v>21228.04</v>
      </c>
      <c r="K474" s="488">
        <f>K483+K492+K501+K510+K519+K528+K537+K546</f>
        <v>22515.52</v>
      </c>
      <c r="L474" s="137"/>
      <c r="M474" s="69"/>
      <c r="N474" s="69">
        <f t="shared" si="217"/>
        <v>68482.52</v>
      </c>
    </row>
    <row r="475" spans="1:14" ht="24.75" customHeight="1">
      <c r="A475" s="639" t="s">
        <v>73</v>
      </c>
      <c r="B475" s="609" t="s">
        <v>74</v>
      </c>
      <c r="C475" s="235" t="s">
        <v>49</v>
      </c>
      <c r="D475" s="308">
        <f>D480</f>
        <v>490</v>
      </c>
      <c r="E475" s="117">
        <f>E480</f>
        <v>1618.41</v>
      </c>
      <c r="F475" s="98">
        <f>F480</f>
        <v>893.42</v>
      </c>
      <c r="G475" s="98">
        <f t="shared" ref="G475" si="250">G480</f>
        <v>2067.46</v>
      </c>
      <c r="H475" s="157">
        <f t="shared" ref="H475:I475" si="251">H480</f>
        <v>599.32000000000005</v>
      </c>
      <c r="I475" s="157">
        <f t="shared" si="251"/>
        <v>2178.7800000000002</v>
      </c>
      <c r="J475" s="261">
        <f t="shared" ref="J475:K475" si="252">J480</f>
        <v>3860.32</v>
      </c>
      <c r="K475" s="261">
        <f t="shared" si="252"/>
        <v>3860.32</v>
      </c>
      <c r="L475" s="139"/>
      <c r="M475" s="69"/>
      <c r="N475" s="69">
        <f t="shared" si="217"/>
        <v>12899.25</v>
      </c>
    </row>
    <row r="476" spans="1:14" ht="19.5" customHeight="1">
      <c r="A476" s="640"/>
      <c r="B476" s="610"/>
      <c r="C476" s="360" t="s">
        <v>152</v>
      </c>
      <c r="D476" s="308">
        <f>D475</f>
        <v>490</v>
      </c>
      <c r="E476" s="308">
        <f t="shared" ref="E476:G476" si="253">E475</f>
        <v>1618.41</v>
      </c>
      <c r="F476" s="308">
        <f t="shared" si="253"/>
        <v>893.42</v>
      </c>
      <c r="G476" s="308">
        <f t="shared" si="253"/>
        <v>2067.46</v>
      </c>
      <c r="H476" s="374">
        <v>0</v>
      </c>
      <c r="I476" s="374">
        <v>0</v>
      </c>
      <c r="J476" s="374">
        <v>0</v>
      </c>
      <c r="K476" s="374">
        <v>0</v>
      </c>
      <c r="L476" s="139"/>
      <c r="M476" s="69"/>
      <c r="N476" s="69"/>
    </row>
    <row r="477" spans="1:14" ht="17.25" customHeight="1">
      <c r="A477" s="640"/>
      <c r="B477" s="610"/>
      <c r="C477" s="360" t="s">
        <v>153</v>
      </c>
      <c r="D477" s="374">
        <v>0</v>
      </c>
      <c r="E477" s="374">
        <v>0</v>
      </c>
      <c r="F477" s="374">
        <v>0</v>
      </c>
      <c r="G477" s="374">
        <v>0</v>
      </c>
      <c r="H477" s="357">
        <f>H475</f>
        <v>599.32000000000005</v>
      </c>
      <c r="I477" s="357"/>
      <c r="J477" s="378">
        <f t="shared" ref="J477:K477" si="254">J475</f>
        <v>3860.32</v>
      </c>
      <c r="K477" s="378">
        <f t="shared" si="254"/>
        <v>3860.32</v>
      </c>
      <c r="L477" s="139"/>
      <c r="M477" s="69"/>
      <c r="N477" s="69"/>
    </row>
    <row r="478" spans="1:14" ht="14.25" customHeight="1">
      <c r="A478" s="640"/>
      <c r="B478" s="610"/>
      <c r="C478" s="235" t="s">
        <v>9</v>
      </c>
      <c r="D478" s="291">
        <v>0</v>
      </c>
      <c r="E478" s="4">
        <v>0</v>
      </c>
      <c r="F478" s="4">
        <v>0</v>
      </c>
      <c r="G478" s="2">
        <v>0</v>
      </c>
      <c r="H478" s="155">
        <v>0</v>
      </c>
      <c r="I478" s="155">
        <v>0</v>
      </c>
      <c r="J478" s="259">
        <v>0</v>
      </c>
      <c r="K478" s="259">
        <v>0</v>
      </c>
      <c r="L478" s="140"/>
      <c r="M478" s="69"/>
      <c r="N478" s="69">
        <f t="shared" si="217"/>
        <v>0</v>
      </c>
    </row>
    <row r="479" spans="1:14" ht="13.5" customHeight="1">
      <c r="A479" s="640"/>
      <c r="B479" s="610"/>
      <c r="C479" s="235" t="s">
        <v>57</v>
      </c>
      <c r="D479" s="291">
        <v>0</v>
      </c>
      <c r="E479" s="4">
        <v>0</v>
      </c>
      <c r="F479" s="4">
        <v>0</v>
      </c>
      <c r="G479" s="2">
        <v>0</v>
      </c>
      <c r="H479" s="155">
        <v>0</v>
      </c>
      <c r="I479" s="155">
        <v>0</v>
      </c>
      <c r="J479" s="259">
        <v>0</v>
      </c>
      <c r="K479" s="259">
        <v>0</v>
      </c>
      <c r="L479" s="140"/>
      <c r="M479" s="69"/>
      <c r="N479" s="69">
        <f t="shared" si="217"/>
        <v>0</v>
      </c>
    </row>
    <row r="480" spans="1:14" ht="30.75" customHeight="1">
      <c r="A480" s="640"/>
      <c r="B480" s="610"/>
      <c r="C480" s="235" t="s">
        <v>40</v>
      </c>
      <c r="D480" s="308">
        <f>D483</f>
        <v>490</v>
      </c>
      <c r="E480" s="118">
        <f>E483</f>
        <v>1618.41</v>
      </c>
      <c r="F480" s="98">
        <f>F483</f>
        <v>893.42</v>
      </c>
      <c r="G480" s="178">
        <f>G483</f>
        <v>2067.46</v>
      </c>
      <c r="H480" s="155">
        <v>599.32000000000005</v>
      </c>
      <c r="I480" s="155">
        <f t="shared" ref="I480:K480" si="255">I483</f>
        <v>2178.7800000000002</v>
      </c>
      <c r="J480" s="259">
        <f t="shared" si="255"/>
        <v>3860.32</v>
      </c>
      <c r="K480" s="259">
        <f t="shared" si="255"/>
        <v>3860.32</v>
      </c>
      <c r="L480" s="139"/>
      <c r="M480" s="69"/>
      <c r="N480" s="69">
        <f t="shared" si="217"/>
        <v>12899.25</v>
      </c>
    </row>
    <row r="481" spans="1:14" ht="12" customHeight="1">
      <c r="A481" s="640"/>
      <c r="B481" s="610"/>
      <c r="C481" s="360" t="s">
        <v>152</v>
      </c>
      <c r="D481" s="308">
        <f>D480</f>
        <v>490</v>
      </c>
      <c r="E481" s="308">
        <f t="shared" ref="E481" si="256">E480</f>
        <v>1618.41</v>
      </c>
      <c r="F481" s="308">
        <f t="shared" ref="F481" si="257">F480</f>
        <v>893.42</v>
      </c>
      <c r="G481" s="308">
        <f t="shared" ref="G481" si="258">G480</f>
        <v>2067.46</v>
      </c>
      <c r="H481" s="374">
        <v>0</v>
      </c>
      <c r="I481" s="374">
        <v>0</v>
      </c>
      <c r="J481" s="374">
        <v>0</v>
      </c>
      <c r="K481" s="374">
        <v>0</v>
      </c>
      <c r="L481" s="139"/>
      <c r="M481" s="69"/>
      <c r="N481" s="69"/>
    </row>
    <row r="482" spans="1:14" ht="15" customHeight="1">
      <c r="A482" s="640"/>
      <c r="B482" s="610"/>
      <c r="C482" s="360" t="s">
        <v>153</v>
      </c>
      <c r="D482" s="374">
        <v>0</v>
      </c>
      <c r="E482" s="374">
        <v>0</v>
      </c>
      <c r="F482" s="374">
        <v>0</v>
      </c>
      <c r="G482" s="374">
        <v>0</v>
      </c>
      <c r="H482" s="378">
        <f>H480</f>
        <v>599.32000000000005</v>
      </c>
      <c r="I482" s="378"/>
      <c r="J482" s="378">
        <f t="shared" ref="J482:K482" si="259">J480</f>
        <v>3860.32</v>
      </c>
      <c r="K482" s="378">
        <f t="shared" si="259"/>
        <v>3860.32</v>
      </c>
      <c r="L482" s="139"/>
      <c r="M482" s="69"/>
      <c r="N482" s="69"/>
    </row>
    <row r="483" spans="1:14" ht="54.75" customHeight="1">
      <c r="A483" s="641"/>
      <c r="B483" s="611"/>
      <c r="C483" s="316" t="s">
        <v>150</v>
      </c>
      <c r="D483" s="308">
        <v>490</v>
      </c>
      <c r="E483" s="118">
        <v>1618.41</v>
      </c>
      <c r="F483" s="98">
        <v>893.42</v>
      </c>
      <c r="G483" s="178">
        <v>2067.46</v>
      </c>
      <c r="H483" s="155">
        <v>599.32000000000005</v>
      </c>
      <c r="I483" s="155">
        <v>2178.7800000000002</v>
      </c>
      <c r="J483" s="259">
        <v>3860.32</v>
      </c>
      <c r="K483" s="259">
        <v>3860.32</v>
      </c>
      <c r="L483" s="139"/>
      <c r="M483" s="69"/>
      <c r="N483" s="69">
        <f t="shared" si="217"/>
        <v>12899.25</v>
      </c>
    </row>
    <row r="484" spans="1:14" ht="26.25" customHeight="1">
      <c r="A484" s="630" t="s">
        <v>84</v>
      </c>
      <c r="B484" s="609" t="s">
        <v>75</v>
      </c>
      <c r="C484" s="235" t="s">
        <v>49</v>
      </c>
      <c r="D484" s="298">
        <f>D489</f>
        <v>224.99</v>
      </c>
      <c r="E484" s="51">
        <f>E489</f>
        <v>268.73</v>
      </c>
      <c r="F484" s="120">
        <f>F489</f>
        <v>476.58</v>
      </c>
      <c r="G484" s="154">
        <f>G489</f>
        <v>221.17</v>
      </c>
      <c r="H484" s="154">
        <f t="shared" ref="H484:I484" si="260">H489</f>
        <v>260.77999999999997</v>
      </c>
      <c r="I484" s="154">
        <f t="shared" si="260"/>
        <v>174.5</v>
      </c>
      <c r="J484" s="258">
        <f t="shared" ref="J484:K484" si="261">J489</f>
        <v>260.77999999999997</v>
      </c>
      <c r="K484" s="258">
        <f t="shared" si="261"/>
        <v>260.77999999999997</v>
      </c>
      <c r="L484" s="137"/>
      <c r="M484" s="69"/>
      <c r="N484" s="69">
        <f t="shared" si="217"/>
        <v>1748.8199999999997</v>
      </c>
    </row>
    <row r="485" spans="1:14" ht="13.5" customHeight="1">
      <c r="A485" s="631"/>
      <c r="B485" s="610"/>
      <c r="C485" s="360" t="s">
        <v>152</v>
      </c>
      <c r="D485" s="352">
        <f>D484</f>
        <v>224.99</v>
      </c>
      <c r="E485" s="375">
        <f t="shared" ref="E485:G485" si="262">E484</f>
        <v>268.73</v>
      </c>
      <c r="F485" s="375">
        <f t="shared" si="262"/>
        <v>476.58</v>
      </c>
      <c r="G485" s="375">
        <f t="shared" si="262"/>
        <v>221.17</v>
      </c>
      <c r="H485" s="374">
        <v>0</v>
      </c>
      <c r="I485" s="374">
        <v>0</v>
      </c>
      <c r="J485" s="374">
        <v>0</v>
      </c>
      <c r="K485" s="374">
        <v>0</v>
      </c>
      <c r="L485" s="137"/>
      <c r="M485" s="69"/>
      <c r="N485" s="69"/>
    </row>
    <row r="486" spans="1:14" ht="14.25" customHeight="1">
      <c r="A486" s="631"/>
      <c r="B486" s="610"/>
      <c r="C486" s="360" t="s">
        <v>153</v>
      </c>
      <c r="D486" s="374">
        <v>0</v>
      </c>
      <c r="E486" s="374">
        <v>0</v>
      </c>
      <c r="F486" s="374">
        <v>0</v>
      </c>
      <c r="G486" s="374">
        <v>0</v>
      </c>
      <c r="H486" s="353">
        <f>H484</f>
        <v>260.77999999999997</v>
      </c>
      <c r="I486" s="353"/>
      <c r="J486" s="373">
        <f t="shared" ref="J486:K486" si="263">J484</f>
        <v>260.77999999999997</v>
      </c>
      <c r="K486" s="373">
        <f t="shared" si="263"/>
        <v>260.77999999999997</v>
      </c>
      <c r="L486" s="137"/>
      <c r="M486" s="69"/>
      <c r="N486" s="69"/>
    </row>
    <row r="487" spans="1:14" ht="12.95" customHeight="1">
      <c r="A487" s="631"/>
      <c r="B487" s="610"/>
      <c r="C487" s="235" t="s">
        <v>9</v>
      </c>
      <c r="D487" s="291">
        <v>0</v>
      </c>
      <c r="E487" s="4">
        <v>0</v>
      </c>
      <c r="F487" s="71">
        <v>0</v>
      </c>
      <c r="G487" s="156">
        <v>0</v>
      </c>
      <c r="H487" s="156">
        <v>0</v>
      </c>
      <c r="I487" s="156">
        <v>0</v>
      </c>
      <c r="J487" s="266">
        <v>0</v>
      </c>
      <c r="K487" s="266">
        <v>0</v>
      </c>
      <c r="L487" s="140"/>
      <c r="M487" s="69"/>
      <c r="N487" s="69">
        <f t="shared" si="217"/>
        <v>0</v>
      </c>
    </row>
    <row r="488" spans="1:14" ht="12.6" customHeight="1">
      <c r="A488" s="631"/>
      <c r="B488" s="610"/>
      <c r="C488" s="235" t="s">
        <v>57</v>
      </c>
      <c r="D488" s="291">
        <v>0</v>
      </c>
      <c r="E488" s="4">
        <v>0</v>
      </c>
      <c r="F488" s="71">
        <v>0</v>
      </c>
      <c r="G488" s="156">
        <v>0</v>
      </c>
      <c r="H488" s="156">
        <v>0</v>
      </c>
      <c r="I488" s="156">
        <v>0</v>
      </c>
      <c r="J488" s="266">
        <v>0</v>
      </c>
      <c r="K488" s="266">
        <v>0</v>
      </c>
      <c r="L488" s="140"/>
      <c r="M488" s="69"/>
      <c r="N488" s="69">
        <f t="shared" si="217"/>
        <v>0</v>
      </c>
    </row>
    <row r="489" spans="1:14" ht="24" customHeight="1">
      <c r="A489" s="631"/>
      <c r="B489" s="610"/>
      <c r="C489" s="235" t="s">
        <v>40</v>
      </c>
      <c r="D489" s="298">
        <f>D492</f>
        <v>224.99</v>
      </c>
      <c r="E489" s="67">
        <f>E492</f>
        <v>268.73</v>
      </c>
      <c r="F489" s="120">
        <f>F492</f>
        <v>476.58</v>
      </c>
      <c r="G489" s="154">
        <f>G492</f>
        <v>221.17</v>
      </c>
      <c r="H489" s="154">
        <f t="shared" ref="H489:K489" si="264">H492</f>
        <v>260.77999999999997</v>
      </c>
      <c r="I489" s="154">
        <f t="shared" si="264"/>
        <v>174.5</v>
      </c>
      <c r="J489" s="258">
        <f t="shared" si="264"/>
        <v>260.77999999999997</v>
      </c>
      <c r="K489" s="258">
        <f t="shared" si="264"/>
        <v>260.77999999999997</v>
      </c>
      <c r="L489" s="137"/>
      <c r="M489" s="69"/>
      <c r="N489" s="69">
        <f t="shared" si="217"/>
        <v>1748.8199999999997</v>
      </c>
    </row>
    <row r="490" spans="1:14" ht="16.5" customHeight="1">
      <c r="A490" s="631"/>
      <c r="B490" s="610"/>
      <c r="C490" s="360" t="s">
        <v>152</v>
      </c>
      <c r="D490" s="375">
        <f>D489</f>
        <v>224.99</v>
      </c>
      <c r="E490" s="375">
        <f t="shared" ref="E490" si="265">E489</f>
        <v>268.73</v>
      </c>
      <c r="F490" s="375">
        <f t="shared" ref="F490" si="266">F489</f>
        <v>476.58</v>
      </c>
      <c r="G490" s="375">
        <f t="shared" ref="G490" si="267">G489</f>
        <v>221.17</v>
      </c>
      <c r="H490" s="374">
        <v>0</v>
      </c>
      <c r="I490" s="374">
        <v>0</v>
      </c>
      <c r="J490" s="374">
        <v>0</v>
      </c>
      <c r="K490" s="374">
        <v>0</v>
      </c>
      <c r="L490" s="137"/>
      <c r="M490" s="69"/>
      <c r="N490" s="69"/>
    </row>
    <row r="491" spans="1:14" ht="14.25" customHeight="1">
      <c r="A491" s="631"/>
      <c r="B491" s="610"/>
      <c r="C491" s="360" t="s">
        <v>153</v>
      </c>
      <c r="D491" s="374">
        <v>0</v>
      </c>
      <c r="E491" s="374">
        <v>0</v>
      </c>
      <c r="F491" s="374">
        <v>0</v>
      </c>
      <c r="G491" s="374">
        <v>0</v>
      </c>
      <c r="H491" s="373">
        <f>H489</f>
        <v>260.77999999999997</v>
      </c>
      <c r="I491" s="373"/>
      <c r="J491" s="373">
        <f t="shared" ref="J491:K491" si="268">J489</f>
        <v>260.77999999999997</v>
      </c>
      <c r="K491" s="373">
        <f t="shared" si="268"/>
        <v>260.77999999999997</v>
      </c>
      <c r="L491" s="137"/>
      <c r="M491" s="69"/>
      <c r="N491" s="69"/>
    </row>
    <row r="492" spans="1:14" ht="60" customHeight="1">
      <c r="A492" s="632"/>
      <c r="B492" s="611"/>
      <c r="C492" s="316" t="s">
        <v>150</v>
      </c>
      <c r="D492" s="298">
        <v>224.99</v>
      </c>
      <c r="E492" s="67">
        <v>268.73</v>
      </c>
      <c r="F492" s="120">
        <v>476.58</v>
      </c>
      <c r="G492" s="154">
        <v>221.17</v>
      </c>
      <c r="H492" s="154">
        <v>260.77999999999997</v>
      </c>
      <c r="I492" s="154">
        <v>174.5</v>
      </c>
      <c r="J492" s="258">
        <v>260.77999999999997</v>
      </c>
      <c r="K492" s="258">
        <v>260.77999999999997</v>
      </c>
      <c r="L492" s="137"/>
      <c r="M492" s="69"/>
      <c r="N492" s="69">
        <f t="shared" si="217"/>
        <v>1748.8199999999997</v>
      </c>
    </row>
    <row r="493" spans="1:14" ht="44.25" customHeight="1">
      <c r="A493" s="54" t="s">
        <v>85</v>
      </c>
      <c r="B493" s="46" t="s">
        <v>76</v>
      </c>
      <c r="C493" s="235" t="s">
        <v>49</v>
      </c>
      <c r="D493" s="298">
        <f>D498</f>
        <v>503.47</v>
      </c>
      <c r="E493" s="51">
        <f>E498</f>
        <v>300</v>
      </c>
      <c r="F493" s="51">
        <f>F498</f>
        <v>445</v>
      </c>
      <c r="G493" s="151">
        <f>G498</f>
        <v>2830.18</v>
      </c>
      <c r="H493" s="151">
        <f>H498</f>
        <v>600</v>
      </c>
      <c r="I493" s="51">
        <v>1147.47</v>
      </c>
      <c r="J493" s="376">
        <f t="shared" ref="J493:K493" si="269">J498</f>
        <v>0</v>
      </c>
      <c r="K493" s="258">
        <f t="shared" si="269"/>
        <v>1287.48</v>
      </c>
      <c r="L493" s="138"/>
      <c r="M493" s="69"/>
      <c r="N493" s="69">
        <f t="shared" si="217"/>
        <v>5462.66</v>
      </c>
    </row>
    <row r="494" spans="1:14" ht="18" customHeight="1">
      <c r="A494" s="366"/>
      <c r="B494" s="31"/>
      <c r="C494" s="360" t="s">
        <v>152</v>
      </c>
      <c r="D494" s="352">
        <f>D493</f>
        <v>503.47</v>
      </c>
      <c r="E494" s="375">
        <f t="shared" ref="E494:G494" si="270">E493</f>
        <v>300</v>
      </c>
      <c r="F494" s="375">
        <f t="shared" si="270"/>
        <v>445</v>
      </c>
      <c r="G494" s="375">
        <f t="shared" si="270"/>
        <v>2830.18</v>
      </c>
      <c r="H494" s="374">
        <v>0</v>
      </c>
      <c r="I494" s="374">
        <v>0</v>
      </c>
      <c r="J494" s="376">
        <v>0</v>
      </c>
      <c r="K494" s="374">
        <v>0</v>
      </c>
      <c r="L494" s="138"/>
      <c r="M494" s="69"/>
      <c r="N494" s="69"/>
    </row>
    <row r="495" spans="1:14" ht="14.25" customHeight="1">
      <c r="A495" s="366"/>
      <c r="B495" s="31"/>
      <c r="C495" s="360" t="s">
        <v>153</v>
      </c>
      <c r="D495" s="374">
        <v>0</v>
      </c>
      <c r="E495" s="374">
        <v>0</v>
      </c>
      <c r="F495" s="374">
        <v>0</v>
      </c>
      <c r="G495" s="374">
        <v>0</v>
      </c>
      <c r="H495" s="353">
        <f>H493</f>
        <v>600</v>
      </c>
      <c r="I495" s="353"/>
      <c r="J495" s="376">
        <f t="shared" ref="J495:K495" si="271">J493</f>
        <v>0</v>
      </c>
      <c r="K495" s="373">
        <f t="shared" si="271"/>
        <v>1287.48</v>
      </c>
      <c r="L495" s="138"/>
      <c r="M495" s="69"/>
      <c r="N495" s="69"/>
    </row>
    <row r="496" spans="1:14" ht="21" customHeight="1">
      <c r="A496" s="22"/>
      <c r="B496" s="30"/>
      <c r="C496" s="235" t="s">
        <v>9</v>
      </c>
      <c r="D496" s="291">
        <v>0</v>
      </c>
      <c r="E496" s="190">
        <v>0</v>
      </c>
      <c r="F496" s="191">
        <v>0</v>
      </c>
      <c r="G496" s="191">
        <v>0</v>
      </c>
      <c r="H496" s="191">
        <v>0</v>
      </c>
      <c r="I496" s="191">
        <v>0</v>
      </c>
      <c r="J496" s="376">
        <v>0</v>
      </c>
      <c r="K496" s="266">
        <v>0</v>
      </c>
      <c r="L496" s="140"/>
      <c r="M496" s="69"/>
      <c r="N496" s="69">
        <f t="shared" si="217"/>
        <v>0</v>
      </c>
    </row>
    <row r="497" spans="1:14" ht="15" customHeight="1">
      <c r="A497" s="22"/>
      <c r="B497" s="30"/>
      <c r="C497" s="235" t="s">
        <v>57</v>
      </c>
      <c r="D497" s="291">
        <v>0</v>
      </c>
      <c r="E497" s="190">
        <v>0</v>
      </c>
      <c r="F497" s="191">
        <v>0</v>
      </c>
      <c r="G497" s="191">
        <v>0</v>
      </c>
      <c r="H497" s="191">
        <v>0</v>
      </c>
      <c r="I497" s="191">
        <v>0</v>
      </c>
      <c r="J497" s="376">
        <v>0</v>
      </c>
      <c r="K497" s="266">
        <v>0</v>
      </c>
      <c r="L497" s="140"/>
      <c r="M497" s="69"/>
      <c r="N497" s="69">
        <f t="shared" si="217"/>
        <v>0</v>
      </c>
    </row>
    <row r="498" spans="1:14" ht="27" customHeight="1">
      <c r="A498" s="22"/>
      <c r="B498" s="30"/>
      <c r="C498" s="235" t="s">
        <v>40</v>
      </c>
      <c r="D498" s="298">
        <f>D501</f>
        <v>503.47</v>
      </c>
      <c r="E498" s="102">
        <f>E501</f>
        <v>300</v>
      </c>
      <c r="F498" s="97">
        <f>F501</f>
        <v>445</v>
      </c>
      <c r="G498" s="152">
        <f>G501</f>
        <v>2830.18</v>
      </c>
      <c r="H498" s="258">
        <f>H501</f>
        <v>600</v>
      </c>
      <c r="I498" s="191">
        <v>1147.47</v>
      </c>
      <c r="J498" s="376">
        <f t="shared" ref="J498:K498" si="272">J501</f>
        <v>0</v>
      </c>
      <c r="K498" s="258">
        <f t="shared" si="272"/>
        <v>1287.48</v>
      </c>
      <c r="L498" s="140"/>
      <c r="M498" s="69"/>
      <c r="N498" s="69">
        <f t="shared" si="217"/>
        <v>5462.66</v>
      </c>
    </row>
    <row r="499" spans="1:14" ht="16.5" customHeight="1">
      <c r="A499" s="22"/>
      <c r="B499" s="30"/>
      <c r="C499" s="360" t="s">
        <v>152</v>
      </c>
      <c r="D499" s="375">
        <f>D498</f>
        <v>503.47</v>
      </c>
      <c r="E499" s="375">
        <f t="shared" ref="E499" si="273">E498</f>
        <v>300</v>
      </c>
      <c r="F499" s="375">
        <f t="shared" ref="F499" si="274">F498</f>
        <v>445</v>
      </c>
      <c r="G499" s="375">
        <f t="shared" ref="G499" si="275">G498</f>
        <v>2830.18</v>
      </c>
      <c r="H499" s="374">
        <v>0</v>
      </c>
      <c r="I499" s="374">
        <v>0</v>
      </c>
      <c r="J499" s="376">
        <v>0</v>
      </c>
      <c r="K499" s="374">
        <v>0</v>
      </c>
      <c r="L499" s="140"/>
      <c r="M499" s="69"/>
      <c r="N499" s="69"/>
    </row>
    <row r="500" spans="1:14" ht="18.75" customHeight="1">
      <c r="A500" s="22"/>
      <c r="B500" s="30"/>
      <c r="C500" s="360" t="s">
        <v>153</v>
      </c>
      <c r="D500" s="374">
        <v>0</v>
      </c>
      <c r="E500" s="374">
        <v>0</v>
      </c>
      <c r="F500" s="374">
        <v>0</v>
      </c>
      <c r="G500" s="374">
        <v>0</v>
      </c>
      <c r="H500" s="373">
        <f>H498</f>
        <v>600</v>
      </c>
      <c r="I500" s="373"/>
      <c r="J500" s="376">
        <f t="shared" ref="J500:K500" si="276">J498</f>
        <v>0</v>
      </c>
      <c r="K500" s="373">
        <f t="shared" si="276"/>
        <v>1287.48</v>
      </c>
      <c r="L500" s="140"/>
      <c r="M500" s="69"/>
      <c r="N500" s="69"/>
    </row>
    <row r="501" spans="1:14" ht="54.75" customHeight="1">
      <c r="A501" s="47"/>
      <c r="B501" s="32"/>
      <c r="C501" s="316" t="s">
        <v>150</v>
      </c>
      <c r="D501" s="298">
        <v>503.47</v>
      </c>
      <c r="E501" s="102">
        <v>300</v>
      </c>
      <c r="F501" s="97">
        <v>445</v>
      </c>
      <c r="G501" s="152">
        <v>2830.18</v>
      </c>
      <c r="H501" s="258">
        <v>600</v>
      </c>
      <c r="I501" s="191">
        <v>1147.47</v>
      </c>
      <c r="J501" s="376">
        <v>0</v>
      </c>
      <c r="K501" s="258">
        <v>1287.48</v>
      </c>
      <c r="L501" s="140"/>
      <c r="M501" s="69"/>
      <c r="N501" s="69">
        <f t="shared" si="217"/>
        <v>5462.66</v>
      </c>
    </row>
    <row r="502" spans="1:14" ht="94.5" customHeight="1">
      <c r="A502" s="54" t="s">
        <v>86</v>
      </c>
      <c r="B502" s="197" t="s">
        <v>102</v>
      </c>
      <c r="C502" s="255" t="s">
        <v>49</v>
      </c>
      <c r="D502" s="308">
        <f>D507</f>
        <v>200</v>
      </c>
      <c r="E502" s="67">
        <f>E507</f>
        <v>62.17</v>
      </c>
      <c r="F502" s="51">
        <f>F507</f>
        <v>0</v>
      </c>
      <c r="G502" s="97">
        <f t="shared" ref="G502" si="277">G507</f>
        <v>1045.48</v>
      </c>
      <c r="H502" s="376">
        <f t="shared" ref="H502:I502" si="278">H507</f>
        <v>0</v>
      </c>
      <c r="I502" s="154">
        <f t="shared" si="278"/>
        <v>318.95</v>
      </c>
      <c r="J502" s="258">
        <f t="shared" ref="J502:K502" si="279">J507</f>
        <v>539.5</v>
      </c>
      <c r="K502" s="258">
        <f t="shared" si="279"/>
        <v>539.5</v>
      </c>
      <c r="L502" s="138"/>
      <c r="M502" s="69"/>
      <c r="N502" s="69">
        <f t="shared" si="217"/>
        <v>2186.65</v>
      </c>
    </row>
    <row r="503" spans="1:14" ht="14.25" customHeight="1">
      <c r="A503" s="366"/>
      <c r="B503" s="199"/>
      <c r="C503" s="360" t="s">
        <v>152</v>
      </c>
      <c r="D503" s="308">
        <f>D502</f>
        <v>200</v>
      </c>
      <c r="E503" s="308">
        <f t="shared" ref="E503:G503" si="280">E502</f>
        <v>62.17</v>
      </c>
      <c r="F503" s="308">
        <f t="shared" si="280"/>
        <v>0</v>
      </c>
      <c r="G503" s="308">
        <f t="shared" si="280"/>
        <v>1045.48</v>
      </c>
      <c r="H503" s="374">
        <v>0</v>
      </c>
      <c r="I503" s="374">
        <v>0</v>
      </c>
      <c r="J503" s="374">
        <v>0</v>
      </c>
      <c r="K503" s="374">
        <v>0</v>
      </c>
      <c r="L503" s="138"/>
      <c r="M503" s="69"/>
      <c r="N503" s="69"/>
    </row>
    <row r="504" spans="1:14" ht="16.5" customHeight="1">
      <c r="A504" s="366"/>
      <c r="B504" s="199"/>
      <c r="C504" s="360" t="s">
        <v>153</v>
      </c>
      <c r="D504" s="374">
        <v>0</v>
      </c>
      <c r="E504" s="374">
        <v>0</v>
      </c>
      <c r="F504" s="374">
        <v>0</v>
      </c>
      <c r="G504" s="374">
        <v>0</v>
      </c>
      <c r="H504" s="376">
        <f>H502</f>
        <v>0</v>
      </c>
      <c r="I504" s="353"/>
      <c r="J504" s="373">
        <f t="shared" ref="J504:K504" si="281">J502</f>
        <v>539.5</v>
      </c>
      <c r="K504" s="373">
        <f t="shared" si="281"/>
        <v>539.5</v>
      </c>
      <c r="L504" s="138"/>
      <c r="M504" s="69"/>
      <c r="N504" s="69"/>
    </row>
    <row r="505" spans="1:14" ht="17.25" customHeight="1">
      <c r="A505" s="22"/>
      <c r="B505" s="30"/>
      <c r="C505" s="235" t="s">
        <v>9</v>
      </c>
      <c r="D505" s="299">
        <v>0</v>
      </c>
      <c r="E505" s="2">
        <v>0</v>
      </c>
      <c r="F505" s="4">
        <v>0</v>
      </c>
      <c r="G505" s="2">
        <v>0</v>
      </c>
      <c r="H505" s="155">
        <v>0</v>
      </c>
      <c r="I505" s="155">
        <v>0</v>
      </c>
      <c r="J505" s="259">
        <v>0</v>
      </c>
      <c r="K505" s="259">
        <v>0</v>
      </c>
      <c r="L505" s="140"/>
      <c r="M505" s="69"/>
      <c r="N505" s="69">
        <f t="shared" si="217"/>
        <v>0</v>
      </c>
    </row>
    <row r="506" spans="1:14" ht="19.5" customHeight="1">
      <c r="A506" s="22"/>
      <c r="B506" s="30"/>
      <c r="C506" s="235" t="s">
        <v>57</v>
      </c>
      <c r="D506" s="299">
        <v>0</v>
      </c>
      <c r="E506" s="2">
        <v>0</v>
      </c>
      <c r="F506" s="4">
        <v>0</v>
      </c>
      <c r="G506" s="2">
        <v>0</v>
      </c>
      <c r="H506" s="155">
        <v>0</v>
      </c>
      <c r="I506" s="155">
        <v>0</v>
      </c>
      <c r="J506" s="259">
        <v>0</v>
      </c>
      <c r="K506" s="259">
        <v>0</v>
      </c>
      <c r="L506" s="140"/>
      <c r="M506" s="69"/>
      <c r="N506" s="69">
        <f t="shared" si="217"/>
        <v>0</v>
      </c>
    </row>
    <row r="507" spans="1:14" ht="22.5" customHeight="1">
      <c r="A507" s="22"/>
      <c r="B507" s="30"/>
      <c r="C507" s="235" t="s">
        <v>40</v>
      </c>
      <c r="D507" s="308">
        <f>D510</f>
        <v>200</v>
      </c>
      <c r="E507" s="118">
        <f>E510</f>
        <v>62.17</v>
      </c>
      <c r="F507" s="95">
        <v>0</v>
      </c>
      <c r="G507" s="96">
        <f>G510</f>
        <v>1045.48</v>
      </c>
      <c r="H507" s="175">
        <v>0</v>
      </c>
      <c r="I507" s="155">
        <f t="shared" ref="I507:K507" si="282">I510</f>
        <v>318.95</v>
      </c>
      <c r="J507" s="261">
        <f t="shared" si="282"/>
        <v>539.5</v>
      </c>
      <c r="K507" s="261">
        <f t="shared" si="282"/>
        <v>539.5</v>
      </c>
      <c r="L507" s="138"/>
      <c r="M507" s="69"/>
      <c r="N507" s="69">
        <f t="shared" si="217"/>
        <v>2186.65</v>
      </c>
    </row>
    <row r="508" spans="1:14" ht="15" customHeight="1">
      <c r="A508" s="22"/>
      <c r="B508" s="30"/>
      <c r="C508" s="360" t="s">
        <v>152</v>
      </c>
      <c r="D508" s="308">
        <f>D507</f>
        <v>200</v>
      </c>
      <c r="E508" s="308">
        <f t="shared" ref="E508" si="283">E507</f>
        <v>62.17</v>
      </c>
      <c r="F508" s="308">
        <f t="shared" ref="F508" si="284">F507</f>
        <v>0</v>
      </c>
      <c r="G508" s="308">
        <f t="shared" ref="G508" si="285">G507</f>
        <v>1045.48</v>
      </c>
      <c r="H508" s="374">
        <v>0</v>
      </c>
      <c r="I508" s="374">
        <v>0</v>
      </c>
      <c r="J508" s="374">
        <v>0</v>
      </c>
      <c r="K508" s="374">
        <v>0</v>
      </c>
      <c r="L508" s="138"/>
      <c r="M508" s="69"/>
      <c r="N508" s="69"/>
    </row>
    <row r="509" spans="1:14" ht="15" customHeight="1">
      <c r="A509" s="22"/>
      <c r="B509" s="30"/>
      <c r="C509" s="360" t="s">
        <v>153</v>
      </c>
      <c r="D509" s="374">
        <v>0</v>
      </c>
      <c r="E509" s="374">
        <v>0</v>
      </c>
      <c r="F509" s="374">
        <v>0</v>
      </c>
      <c r="G509" s="374">
        <v>0</v>
      </c>
      <c r="H509" s="376">
        <f>H507</f>
        <v>0</v>
      </c>
      <c r="I509" s="373"/>
      <c r="J509" s="373">
        <f t="shared" ref="J509:K509" si="286">J507</f>
        <v>539.5</v>
      </c>
      <c r="K509" s="373">
        <f t="shared" si="286"/>
        <v>539.5</v>
      </c>
      <c r="L509" s="138"/>
      <c r="M509" s="69"/>
      <c r="N509" s="69"/>
    </row>
    <row r="510" spans="1:14" ht="47.25" customHeight="1">
      <c r="A510" s="47"/>
      <c r="B510" s="32"/>
      <c r="C510" s="316" t="s">
        <v>150</v>
      </c>
      <c r="D510" s="308">
        <v>200</v>
      </c>
      <c r="E510" s="118">
        <v>62.17</v>
      </c>
      <c r="F510" s="95">
        <v>0</v>
      </c>
      <c r="G510" s="158">
        <v>1045.48</v>
      </c>
      <c r="H510" s="175">
        <v>0</v>
      </c>
      <c r="I510" s="155">
        <v>318.95</v>
      </c>
      <c r="J510" s="261">
        <v>539.5</v>
      </c>
      <c r="K510" s="261">
        <v>539.5</v>
      </c>
      <c r="L510" s="138"/>
      <c r="M510" s="69"/>
      <c r="N510" s="69">
        <f t="shared" si="217"/>
        <v>2186.65</v>
      </c>
    </row>
    <row r="511" spans="1:14" ht="61.5" customHeight="1">
      <c r="A511" s="54" t="s">
        <v>87</v>
      </c>
      <c r="B511" s="46" t="s">
        <v>138</v>
      </c>
      <c r="C511" s="235" t="s">
        <v>49</v>
      </c>
      <c r="D511" s="298">
        <f>D516</f>
        <v>1299.8599999999999</v>
      </c>
      <c r="E511" s="98">
        <f>E516</f>
        <v>736.82</v>
      </c>
      <c r="F511" s="112">
        <f>F516</f>
        <v>873.91</v>
      </c>
      <c r="G511" s="178">
        <f>G516</f>
        <v>2510</v>
      </c>
      <c r="H511" s="155">
        <f t="shared" ref="H511:I511" si="287">H516</f>
        <v>2280.75</v>
      </c>
      <c r="I511" s="155">
        <f t="shared" si="287"/>
        <v>1107.06</v>
      </c>
      <c r="J511" s="259">
        <f t="shared" ref="J511:K511" si="288">J516</f>
        <v>10242.68</v>
      </c>
      <c r="K511" s="259">
        <f t="shared" si="288"/>
        <v>10242.68</v>
      </c>
      <c r="L511" s="139"/>
      <c r="M511" s="69"/>
      <c r="N511" s="69">
        <f t="shared" si="217"/>
        <v>26886.84</v>
      </c>
    </row>
    <row r="512" spans="1:14" ht="15" customHeight="1">
      <c r="A512" s="366"/>
      <c r="B512" s="31"/>
      <c r="C512" s="360" t="s">
        <v>152</v>
      </c>
      <c r="D512" s="352">
        <f>D511</f>
        <v>1299.8599999999999</v>
      </c>
      <c r="E512" s="375">
        <f t="shared" ref="E512:G512" si="289">E511</f>
        <v>736.82</v>
      </c>
      <c r="F512" s="375">
        <f t="shared" si="289"/>
        <v>873.91</v>
      </c>
      <c r="G512" s="308">
        <f t="shared" si="289"/>
        <v>2510</v>
      </c>
      <c r="H512" s="374">
        <v>0</v>
      </c>
      <c r="I512" s="374">
        <v>0</v>
      </c>
      <c r="J512" s="374">
        <v>0</v>
      </c>
      <c r="K512" s="374">
        <v>0</v>
      </c>
      <c r="L512" s="139"/>
      <c r="M512" s="69"/>
      <c r="N512" s="69"/>
    </row>
    <row r="513" spans="1:14" ht="15" customHeight="1">
      <c r="A513" s="366"/>
      <c r="B513" s="31"/>
      <c r="C513" s="360" t="s">
        <v>153</v>
      </c>
      <c r="D513" s="374">
        <v>0</v>
      </c>
      <c r="E513" s="374">
        <v>0</v>
      </c>
      <c r="F513" s="374">
        <v>0</v>
      </c>
      <c r="G513" s="374">
        <v>0</v>
      </c>
      <c r="H513" s="351">
        <f>H511</f>
        <v>2280.75</v>
      </c>
      <c r="I513" s="351"/>
      <c r="J513" s="377">
        <f t="shared" ref="J513:K513" si="290">J511</f>
        <v>10242.68</v>
      </c>
      <c r="K513" s="377">
        <f t="shared" si="290"/>
        <v>10242.68</v>
      </c>
      <c r="L513" s="139"/>
      <c r="M513" s="69"/>
      <c r="N513" s="69"/>
    </row>
    <row r="514" spans="1:14" ht="18.75" customHeight="1">
      <c r="A514" s="22"/>
      <c r="B514" s="30"/>
      <c r="C514" s="235" t="s">
        <v>9</v>
      </c>
      <c r="D514" s="299">
        <v>0</v>
      </c>
      <c r="E514" s="2">
        <v>0</v>
      </c>
      <c r="F514" s="107">
        <v>0</v>
      </c>
      <c r="G514" s="2">
        <v>0</v>
      </c>
      <c r="H514" s="4">
        <v>0</v>
      </c>
      <c r="I514" s="2">
        <v>0</v>
      </c>
      <c r="J514" s="256">
        <v>0</v>
      </c>
      <c r="K514" s="256">
        <v>0</v>
      </c>
      <c r="L514" s="140"/>
      <c r="M514" s="69"/>
      <c r="N514" s="69">
        <f t="shared" si="217"/>
        <v>0</v>
      </c>
    </row>
    <row r="515" spans="1:14" ht="17.25" customHeight="1">
      <c r="A515" s="22"/>
      <c r="B515" s="30"/>
      <c r="C515" s="235" t="s">
        <v>57</v>
      </c>
      <c r="D515" s="299">
        <v>0</v>
      </c>
      <c r="E515" s="2">
        <v>0</v>
      </c>
      <c r="F515" s="107">
        <v>0</v>
      </c>
      <c r="G515" s="2">
        <v>0</v>
      </c>
      <c r="H515" s="4">
        <v>0</v>
      </c>
      <c r="I515" s="2">
        <v>0</v>
      </c>
      <c r="J515" s="256">
        <v>0</v>
      </c>
      <c r="K515" s="256">
        <v>0</v>
      </c>
      <c r="L515" s="140"/>
      <c r="M515" s="69"/>
      <c r="N515" s="69">
        <f t="shared" si="217"/>
        <v>0</v>
      </c>
    </row>
    <row r="516" spans="1:14" ht="27" customHeight="1">
      <c r="A516" s="22"/>
      <c r="B516" s="30"/>
      <c r="C516" s="235" t="s">
        <v>40</v>
      </c>
      <c r="D516" s="298">
        <f>D519</f>
        <v>1299.8599999999999</v>
      </c>
      <c r="E516" s="98">
        <f>E519</f>
        <v>736.82</v>
      </c>
      <c r="F516" s="112">
        <f>F519</f>
        <v>873.91</v>
      </c>
      <c r="G516" s="178">
        <f>G519</f>
        <v>2510</v>
      </c>
      <c r="H516" s="155">
        <v>2280.75</v>
      </c>
      <c r="I516" s="155">
        <f t="shared" ref="I516:K516" si="291">I519</f>
        <v>1107.06</v>
      </c>
      <c r="J516" s="259">
        <f t="shared" si="291"/>
        <v>10242.68</v>
      </c>
      <c r="K516" s="259">
        <f t="shared" si="291"/>
        <v>10242.68</v>
      </c>
      <c r="L516" s="139"/>
      <c r="M516" s="69"/>
      <c r="N516" s="69">
        <f t="shared" si="217"/>
        <v>26886.84</v>
      </c>
    </row>
    <row r="517" spans="1:14" ht="15" customHeight="1">
      <c r="A517" s="22"/>
      <c r="B517" s="30"/>
      <c r="C517" s="360" t="s">
        <v>152</v>
      </c>
      <c r="D517" s="375">
        <f>D516</f>
        <v>1299.8599999999999</v>
      </c>
      <c r="E517" s="375">
        <f t="shared" ref="E517" si="292">E516</f>
        <v>736.82</v>
      </c>
      <c r="F517" s="375">
        <f t="shared" ref="F517" si="293">F516</f>
        <v>873.91</v>
      </c>
      <c r="G517" s="308">
        <f t="shared" ref="G517" si="294">G516</f>
        <v>2510</v>
      </c>
      <c r="H517" s="374">
        <v>0</v>
      </c>
      <c r="I517" s="374">
        <v>0</v>
      </c>
      <c r="J517" s="374">
        <v>0</v>
      </c>
      <c r="K517" s="374">
        <v>0</v>
      </c>
      <c r="L517" s="139"/>
      <c r="M517" s="69"/>
      <c r="N517" s="69"/>
    </row>
    <row r="518" spans="1:14" ht="17.25" customHeight="1">
      <c r="A518" s="22"/>
      <c r="B518" s="30"/>
      <c r="C518" s="360" t="s">
        <v>153</v>
      </c>
      <c r="D518" s="374">
        <v>0</v>
      </c>
      <c r="E518" s="374">
        <v>0</v>
      </c>
      <c r="F518" s="374">
        <v>0</v>
      </c>
      <c r="G518" s="374">
        <v>0</v>
      </c>
      <c r="H518" s="377">
        <f>H516</f>
        <v>2280.75</v>
      </c>
      <c r="I518" s="377"/>
      <c r="J518" s="377">
        <f t="shared" ref="J518:K518" si="295">J516</f>
        <v>10242.68</v>
      </c>
      <c r="K518" s="377">
        <f t="shared" si="295"/>
        <v>10242.68</v>
      </c>
      <c r="L518" s="139"/>
      <c r="M518" s="69"/>
      <c r="N518" s="69"/>
    </row>
    <row r="519" spans="1:14" ht="60.75" customHeight="1">
      <c r="A519" s="47"/>
      <c r="B519" s="32"/>
      <c r="C519" s="316" t="s">
        <v>150</v>
      </c>
      <c r="D519" s="298">
        <v>1299.8599999999999</v>
      </c>
      <c r="E519" s="98">
        <v>736.82</v>
      </c>
      <c r="F519" s="112">
        <v>873.91</v>
      </c>
      <c r="G519" s="178">
        <v>2510</v>
      </c>
      <c r="H519" s="95">
        <v>2202.6799999999998</v>
      </c>
      <c r="I519" s="2">
        <v>1107.06</v>
      </c>
      <c r="J519" s="256">
        <v>10242.68</v>
      </c>
      <c r="K519" s="256">
        <v>10242.68</v>
      </c>
      <c r="L519" s="139"/>
      <c r="M519" s="69"/>
      <c r="N519" s="69">
        <f t="shared" si="217"/>
        <v>26808.77</v>
      </c>
    </row>
    <row r="520" spans="1:14" ht="17.100000000000001" customHeight="1">
      <c r="A520" s="54" t="s">
        <v>88</v>
      </c>
      <c r="B520" s="46" t="s">
        <v>77</v>
      </c>
      <c r="C520" s="235" t="s">
        <v>49</v>
      </c>
      <c r="D520" s="299">
        <v>0</v>
      </c>
      <c r="E520" s="155">
        <v>0</v>
      </c>
      <c r="F520" s="153">
        <v>0</v>
      </c>
      <c r="G520" s="178">
        <f>G525</f>
        <v>1834.49</v>
      </c>
      <c r="H520" s="155">
        <f t="shared" ref="H520:I520" si="296">H525</f>
        <v>2280.7600000000002</v>
      </c>
      <c r="I520" s="155">
        <f t="shared" si="296"/>
        <v>5971.65</v>
      </c>
      <c r="J520" s="259">
        <f t="shared" ref="J520:K520" si="297">J525</f>
        <v>6030.76</v>
      </c>
      <c r="K520" s="259">
        <f t="shared" si="297"/>
        <v>6030.76</v>
      </c>
      <c r="L520" s="139"/>
      <c r="M520" s="69"/>
      <c r="N520" s="69">
        <f t="shared" si="217"/>
        <v>16176.77</v>
      </c>
    </row>
    <row r="521" spans="1:14" ht="17.100000000000001" customHeight="1">
      <c r="A521" s="366"/>
      <c r="B521" s="31"/>
      <c r="C521" s="360" t="s">
        <v>152</v>
      </c>
      <c r="D521" s="351">
        <f>D520</f>
        <v>0</v>
      </c>
      <c r="E521" s="377">
        <f t="shared" ref="E521:G521" si="298">E520</f>
        <v>0</v>
      </c>
      <c r="F521" s="377">
        <f t="shared" si="298"/>
        <v>0</v>
      </c>
      <c r="G521" s="377">
        <f t="shared" si="298"/>
        <v>1834.49</v>
      </c>
      <c r="H521" s="374">
        <v>0</v>
      </c>
      <c r="I521" s="374">
        <v>0</v>
      </c>
      <c r="J521" s="374">
        <v>0</v>
      </c>
      <c r="K521" s="374">
        <v>0</v>
      </c>
      <c r="L521" s="139"/>
      <c r="M521" s="69"/>
      <c r="N521" s="69"/>
    </row>
    <row r="522" spans="1:14" ht="17.100000000000001" customHeight="1">
      <c r="A522" s="366"/>
      <c r="B522" s="31"/>
      <c r="C522" s="360" t="s">
        <v>153</v>
      </c>
      <c r="D522" s="374">
        <v>0</v>
      </c>
      <c r="E522" s="374">
        <v>0</v>
      </c>
      <c r="F522" s="374">
        <v>0</v>
      </c>
      <c r="G522" s="374">
        <v>0</v>
      </c>
      <c r="H522" s="351">
        <f>H520</f>
        <v>2280.7600000000002</v>
      </c>
      <c r="I522" s="351"/>
      <c r="J522" s="377">
        <f t="shared" ref="J522:K522" si="299">J520</f>
        <v>6030.76</v>
      </c>
      <c r="K522" s="377">
        <f t="shared" si="299"/>
        <v>6030.76</v>
      </c>
      <c r="L522" s="139"/>
      <c r="M522" s="69"/>
      <c r="N522" s="69"/>
    </row>
    <row r="523" spans="1:14" ht="15" customHeight="1">
      <c r="A523" s="22"/>
      <c r="B523" s="30"/>
      <c r="C523" s="235" t="s">
        <v>9</v>
      </c>
      <c r="D523" s="299">
        <v>0</v>
      </c>
      <c r="E523" s="155">
        <v>0</v>
      </c>
      <c r="F523" s="153">
        <v>0</v>
      </c>
      <c r="G523" s="155">
        <v>0</v>
      </c>
      <c r="H523" s="155">
        <v>0</v>
      </c>
      <c r="I523" s="155">
        <v>0</v>
      </c>
      <c r="J523" s="259">
        <v>0</v>
      </c>
      <c r="K523" s="259">
        <v>0</v>
      </c>
      <c r="L523" s="139"/>
      <c r="M523" s="69"/>
      <c r="N523" s="69">
        <f t="shared" si="217"/>
        <v>0</v>
      </c>
    </row>
    <row r="524" spans="1:14" ht="12.6" customHeight="1">
      <c r="A524" s="22"/>
      <c r="B524" s="30"/>
      <c r="C524" s="235" t="s">
        <v>57</v>
      </c>
      <c r="D524" s="299">
        <v>0</v>
      </c>
      <c r="E524" s="155">
        <v>0</v>
      </c>
      <c r="F524" s="153">
        <v>0</v>
      </c>
      <c r="G524" s="155">
        <v>0</v>
      </c>
      <c r="H524" s="155">
        <v>0</v>
      </c>
      <c r="I524" s="155">
        <v>0</v>
      </c>
      <c r="J524" s="259">
        <v>0</v>
      </c>
      <c r="K524" s="259">
        <v>0</v>
      </c>
      <c r="L524" s="139"/>
      <c r="M524" s="69"/>
      <c r="N524" s="69">
        <f t="shared" si="217"/>
        <v>0</v>
      </c>
    </row>
    <row r="525" spans="1:14" ht="22.5" customHeight="1">
      <c r="A525" s="22"/>
      <c r="B525" s="30"/>
      <c r="C525" s="235" t="s">
        <v>40</v>
      </c>
      <c r="D525" s="299">
        <v>0</v>
      </c>
      <c r="E525" s="155">
        <v>0</v>
      </c>
      <c r="F525" s="153">
        <v>0</v>
      </c>
      <c r="G525" s="178">
        <f>G528</f>
        <v>1834.49</v>
      </c>
      <c r="H525" s="155">
        <f t="shared" ref="H525:K525" si="300">H528</f>
        <v>2280.7600000000002</v>
      </c>
      <c r="I525" s="155">
        <f t="shared" ref="I525" si="301">I528</f>
        <v>5971.65</v>
      </c>
      <c r="J525" s="259">
        <f t="shared" si="300"/>
        <v>6030.76</v>
      </c>
      <c r="K525" s="259">
        <f t="shared" si="300"/>
        <v>6030.76</v>
      </c>
      <c r="L525" s="139"/>
      <c r="M525" s="69"/>
      <c r="N525" s="69">
        <f t="shared" si="217"/>
        <v>16176.77</v>
      </c>
    </row>
    <row r="526" spans="1:14" ht="15" customHeight="1">
      <c r="A526" s="22"/>
      <c r="B526" s="30"/>
      <c r="C526" s="360" t="s">
        <v>152</v>
      </c>
      <c r="D526" s="377">
        <f>D525</f>
        <v>0</v>
      </c>
      <c r="E526" s="377">
        <f t="shared" ref="E526" si="302">E525</f>
        <v>0</v>
      </c>
      <c r="F526" s="377">
        <f t="shared" ref="F526" si="303">F525</f>
        <v>0</v>
      </c>
      <c r="G526" s="377">
        <f t="shared" ref="G526" si="304">G525</f>
        <v>1834.49</v>
      </c>
      <c r="H526" s="374">
        <v>0</v>
      </c>
      <c r="I526" s="374">
        <v>0</v>
      </c>
      <c r="J526" s="374">
        <v>0</v>
      </c>
      <c r="K526" s="374">
        <v>0</v>
      </c>
      <c r="L526" s="139"/>
      <c r="M526" s="69"/>
      <c r="N526" s="69"/>
    </row>
    <row r="527" spans="1:14" ht="17.25" customHeight="1">
      <c r="A527" s="22"/>
      <c r="B527" s="30"/>
      <c r="C527" s="360" t="s">
        <v>153</v>
      </c>
      <c r="D527" s="374">
        <v>0</v>
      </c>
      <c r="E527" s="374">
        <v>0</v>
      </c>
      <c r="F527" s="374">
        <v>0</v>
      </c>
      <c r="G527" s="374">
        <v>0</v>
      </c>
      <c r="H527" s="377">
        <f>H525</f>
        <v>2280.7600000000002</v>
      </c>
      <c r="I527" s="377"/>
      <c r="J527" s="377">
        <f t="shared" ref="J527:K527" si="305">J525</f>
        <v>6030.76</v>
      </c>
      <c r="K527" s="377">
        <f t="shared" si="305"/>
        <v>6030.76</v>
      </c>
      <c r="L527" s="139"/>
      <c r="M527" s="69"/>
      <c r="N527" s="69"/>
    </row>
    <row r="528" spans="1:14" ht="63" customHeight="1">
      <c r="A528" s="47"/>
      <c r="B528" s="32"/>
      <c r="C528" s="316" t="s">
        <v>150</v>
      </c>
      <c r="D528" s="299">
        <v>0</v>
      </c>
      <c r="E528" s="155">
        <v>0</v>
      </c>
      <c r="F528" s="153">
        <v>0</v>
      </c>
      <c r="G528" s="157">
        <v>1834.49</v>
      </c>
      <c r="H528" s="155">
        <v>2280.7600000000002</v>
      </c>
      <c r="I528" s="155">
        <v>5971.65</v>
      </c>
      <c r="J528" s="259">
        <v>6030.76</v>
      </c>
      <c r="K528" s="377">
        <v>6030.76</v>
      </c>
      <c r="L528" s="139"/>
      <c r="M528" s="69"/>
      <c r="N528" s="69">
        <f t="shared" si="217"/>
        <v>16176.77</v>
      </c>
    </row>
    <row r="529" spans="1:14" ht="38.25" customHeight="1">
      <c r="A529" s="54" t="s">
        <v>100</v>
      </c>
      <c r="B529" s="46" t="s">
        <v>104</v>
      </c>
      <c r="C529" s="235" t="s">
        <v>49</v>
      </c>
      <c r="D529" s="299">
        <v>0</v>
      </c>
      <c r="E529" s="130">
        <v>0</v>
      </c>
      <c r="F529" s="128">
        <v>0</v>
      </c>
      <c r="G529" s="157">
        <f>G534</f>
        <v>820</v>
      </c>
      <c r="H529" s="175">
        <f t="shared" ref="H529:J529" si="306">H534</f>
        <v>0</v>
      </c>
      <c r="I529" s="175">
        <f t="shared" si="306"/>
        <v>945</v>
      </c>
      <c r="J529" s="175">
        <f t="shared" si="306"/>
        <v>0</v>
      </c>
      <c r="K529" s="175">
        <f t="shared" ref="K529" si="307">K534</f>
        <v>0</v>
      </c>
      <c r="L529" s="139"/>
      <c r="M529" s="69"/>
      <c r="N529" s="69">
        <f t="shared" si="217"/>
        <v>820</v>
      </c>
    </row>
    <row r="530" spans="1:14" ht="18" customHeight="1">
      <c r="A530" s="366"/>
      <c r="B530" s="31"/>
      <c r="C530" s="360" t="s">
        <v>152</v>
      </c>
      <c r="D530" s="351">
        <f>D529</f>
        <v>0</v>
      </c>
      <c r="E530" s="377">
        <f t="shared" ref="E530:G530" si="308">E529</f>
        <v>0</v>
      </c>
      <c r="F530" s="377">
        <f t="shared" si="308"/>
        <v>0</v>
      </c>
      <c r="G530" s="378">
        <f t="shared" si="308"/>
        <v>820</v>
      </c>
      <c r="H530" s="374">
        <v>0</v>
      </c>
      <c r="I530" s="374">
        <v>0</v>
      </c>
      <c r="J530" s="374">
        <v>0</v>
      </c>
      <c r="K530" s="374">
        <v>0</v>
      </c>
      <c r="L530" s="139"/>
      <c r="M530" s="69"/>
      <c r="N530" s="69"/>
    </row>
    <row r="531" spans="1:14" ht="17.25" customHeight="1">
      <c r="A531" s="366"/>
      <c r="B531" s="31"/>
      <c r="C531" s="360" t="s">
        <v>153</v>
      </c>
      <c r="D531" s="374">
        <v>0</v>
      </c>
      <c r="E531" s="374">
        <v>0</v>
      </c>
      <c r="F531" s="374">
        <v>0</v>
      </c>
      <c r="G531" s="374">
        <v>0</v>
      </c>
      <c r="H531" s="378">
        <f>H528</f>
        <v>2280.7600000000002</v>
      </c>
      <c r="I531" s="175"/>
      <c r="J531" s="378">
        <f t="shared" ref="J531:K531" si="309">J528</f>
        <v>6030.76</v>
      </c>
      <c r="K531" s="378">
        <f t="shared" si="309"/>
        <v>6030.76</v>
      </c>
      <c r="L531" s="139"/>
      <c r="M531" s="69"/>
      <c r="N531" s="69"/>
    </row>
    <row r="532" spans="1:14" ht="20.25" customHeight="1">
      <c r="A532" s="22"/>
      <c r="B532" s="30"/>
      <c r="C532" s="235" t="s">
        <v>9</v>
      </c>
      <c r="D532" s="299">
        <v>0</v>
      </c>
      <c r="E532" s="130">
        <v>0</v>
      </c>
      <c r="F532" s="128">
        <v>0</v>
      </c>
      <c r="G532" s="130">
        <v>0</v>
      </c>
      <c r="H532" s="175">
        <v>0</v>
      </c>
      <c r="I532" s="175">
        <v>0</v>
      </c>
      <c r="J532" s="175">
        <v>0</v>
      </c>
      <c r="K532" s="175">
        <v>0</v>
      </c>
      <c r="L532" s="140"/>
      <c r="M532" s="69"/>
      <c r="N532" s="69">
        <f t="shared" si="217"/>
        <v>0</v>
      </c>
    </row>
    <row r="533" spans="1:14" ht="14.1" customHeight="1">
      <c r="A533" s="22"/>
      <c r="B533" s="30"/>
      <c r="C533" s="235" t="s">
        <v>57</v>
      </c>
      <c r="D533" s="299">
        <v>0</v>
      </c>
      <c r="E533" s="130">
        <v>0</v>
      </c>
      <c r="F533" s="128">
        <v>0</v>
      </c>
      <c r="G533" s="130">
        <v>0</v>
      </c>
      <c r="H533" s="175">
        <v>0</v>
      </c>
      <c r="I533" s="175">
        <v>0</v>
      </c>
      <c r="J533" s="175">
        <v>0</v>
      </c>
      <c r="K533" s="175">
        <v>0</v>
      </c>
      <c r="L533" s="140"/>
      <c r="M533" s="69"/>
      <c r="N533" s="69">
        <f t="shared" si="217"/>
        <v>0</v>
      </c>
    </row>
    <row r="534" spans="1:14" ht="22.5" customHeight="1">
      <c r="A534" s="22"/>
      <c r="B534" s="30"/>
      <c r="C534" s="235" t="s">
        <v>40</v>
      </c>
      <c r="D534" s="299">
        <v>0</v>
      </c>
      <c r="E534" s="130">
        <v>0</v>
      </c>
      <c r="F534" s="128">
        <v>0</v>
      </c>
      <c r="G534" s="157">
        <f>G537</f>
        <v>820</v>
      </c>
      <c r="H534" s="175">
        <f t="shared" ref="H534:K534" si="310">H537</f>
        <v>0</v>
      </c>
      <c r="I534" s="175">
        <f t="shared" si="310"/>
        <v>945</v>
      </c>
      <c r="J534" s="175">
        <f t="shared" si="310"/>
        <v>0</v>
      </c>
      <c r="K534" s="175">
        <f t="shared" si="310"/>
        <v>0</v>
      </c>
      <c r="L534" s="139"/>
      <c r="M534" s="69"/>
      <c r="N534" s="69">
        <f t="shared" si="217"/>
        <v>820</v>
      </c>
    </row>
    <row r="535" spans="1:14" ht="15" customHeight="1">
      <c r="A535" s="22"/>
      <c r="B535" s="30"/>
      <c r="C535" s="360" t="s">
        <v>152</v>
      </c>
      <c r="D535" s="377">
        <f>D534</f>
        <v>0</v>
      </c>
      <c r="E535" s="377">
        <f t="shared" ref="E535" si="311">E534</f>
        <v>0</v>
      </c>
      <c r="F535" s="377">
        <f t="shared" ref="F535" si="312">F534</f>
        <v>0</v>
      </c>
      <c r="G535" s="378">
        <f t="shared" ref="G535" si="313">G534</f>
        <v>820</v>
      </c>
      <c r="H535" s="374">
        <v>0</v>
      </c>
      <c r="I535" s="374">
        <v>0</v>
      </c>
      <c r="J535" s="374">
        <v>0</v>
      </c>
      <c r="K535" s="374">
        <v>0</v>
      </c>
      <c r="L535" s="139"/>
      <c r="M535" s="69"/>
      <c r="N535" s="69"/>
    </row>
    <row r="536" spans="1:14" ht="15.75" customHeight="1">
      <c r="A536" s="22"/>
      <c r="B536" s="30"/>
      <c r="C536" s="360" t="s">
        <v>153</v>
      </c>
      <c r="D536" s="374">
        <v>0</v>
      </c>
      <c r="E536" s="374">
        <v>0</v>
      </c>
      <c r="F536" s="374">
        <v>0</v>
      </c>
      <c r="G536" s="374">
        <v>0</v>
      </c>
      <c r="H536" s="378">
        <f>H531</f>
        <v>2280.7600000000002</v>
      </c>
      <c r="I536" s="175"/>
      <c r="J536" s="378">
        <f t="shared" ref="J536:K536" si="314">J531</f>
        <v>6030.76</v>
      </c>
      <c r="K536" s="378">
        <f t="shared" si="314"/>
        <v>6030.76</v>
      </c>
      <c r="L536" s="139"/>
      <c r="M536" s="69"/>
      <c r="N536" s="69"/>
    </row>
    <row r="537" spans="1:14" ht="54" customHeight="1">
      <c r="A537" s="47"/>
      <c r="B537" s="32"/>
      <c r="C537" s="316" t="s">
        <v>150</v>
      </c>
      <c r="D537" s="299">
        <v>0</v>
      </c>
      <c r="E537" s="130">
        <v>0</v>
      </c>
      <c r="F537" s="128">
        <v>0</v>
      </c>
      <c r="G537" s="157">
        <v>820</v>
      </c>
      <c r="H537" s="175">
        <v>0</v>
      </c>
      <c r="I537" s="175">
        <v>945</v>
      </c>
      <c r="J537" s="175">
        <v>0</v>
      </c>
      <c r="K537" s="175">
        <v>0</v>
      </c>
      <c r="L537" s="139"/>
      <c r="M537" s="69"/>
      <c r="N537" s="69">
        <f t="shared" si="217"/>
        <v>820</v>
      </c>
    </row>
    <row r="538" spans="1:14" ht="52.5" customHeight="1">
      <c r="A538" s="54" t="s">
        <v>103</v>
      </c>
      <c r="B538" s="46" t="s">
        <v>101</v>
      </c>
      <c r="C538" s="235" t="s">
        <v>49</v>
      </c>
      <c r="D538" s="299">
        <v>0</v>
      </c>
      <c r="E538" s="2">
        <v>0</v>
      </c>
      <c r="F538" s="376">
        <f>F543</f>
        <v>0</v>
      </c>
      <c r="G538" s="157">
        <f>G543</f>
        <v>1497.6</v>
      </c>
      <c r="H538" s="157">
        <f t="shared" ref="H538:I538" si="315">H543</f>
        <v>294</v>
      </c>
      <c r="I538" s="157">
        <f t="shared" si="315"/>
        <v>1497.6</v>
      </c>
      <c r="J538" s="261">
        <f t="shared" ref="J538:K538" si="316">J543</f>
        <v>294</v>
      </c>
      <c r="K538" s="261">
        <f t="shared" si="316"/>
        <v>294</v>
      </c>
      <c r="L538" s="139"/>
      <c r="M538" s="69"/>
      <c r="N538" s="69">
        <f t="shared" ref="N538:N566" si="317">E538+F538+G538+H538+J538+K538</f>
        <v>2379.6</v>
      </c>
    </row>
    <row r="539" spans="1:14" ht="15" customHeight="1">
      <c r="A539" s="366"/>
      <c r="B539" s="31"/>
      <c r="C539" s="360" t="s">
        <v>152</v>
      </c>
      <c r="D539" s="351">
        <f>D538</f>
        <v>0</v>
      </c>
      <c r="E539" s="377">
        <f t="shared" ref="E539:G539" si="318">E538</f>
        <v>0</v>
      </c>
      <c r="F539" s="175">
        <f t="shared" si="318"/>
        <v>0</v>
      </c>
      <c r="G539" s="377">
        <f t="shared" si="318"/>
        <v>1497.6</v>
      </c>
      <c r="H539" s="374">
        <v>0</v>
      </c>
      <c r="I539" s="374">
        <v>0</v>
      </c>
      <c r="J539" s="374">
        <v>0</v>
      </c>
      <c r="K539" s="374">
        <v>0</v>
      </c>
      <c r="L539" s="139"/>
      <c r="M539" s="69"/>
      <c r="N539" s="69"/>
    </row>
    <row r="540" spans="1:14" ht="18" customHeight="1">
      <c r="A540" s="366"/>
      <c r="B540" s="31"/>
      <c r="C540" s="360" t="s">
        <v>153</v>
      </c>
      <c r="D540" s="374">
        <v>0</v>
      </c>
      <c r="E540" s="374">
        <v>0</v>
      </c>
      <c r="F540" s="376">
        <v>0</v>
      </c>
      <c r="G540" s="374">
        <v>0</v>
      </c>
      <c r="H540" s="357">
        <f>H538</f>
        <v>294</v>
      </c>
      <c r="I540" s="357"/>
      <c r="J540" s="378">
        <f t="shared" ref="J540:K540" si="319">J538</f>
        <v>294</v>
      </c>
      <c r="K540" s="378">
        <f t="shared" si="319"/>
        <v>294</v>
      </c>
      <c r="L540" s="139"/>
      <c r="M540" s="69"/>
      <c r="N540" s="69"/>
    </row>
    <row r="541" spans="1:14" ht="18.75" customHeight="1">
      <c r="A541" s="22"/>
      <c r="B541" s="30"/>
      <c r="C541" s="235" t="s">
        <v>9</v>
      </c>
      <c r="D541" s="299">
        <v>0</v>
      </c>
      <c r="E541" s="2">
        <v>0</v>
      </c>
      <c r="F541" s="376">
        <v>0</v>
      </c>
      <c r="G541" s="2">
        <v>0</v>
      </c>
      <c r="H541" s="155">
        <v>0</v>
      </c>
      <c r="I541" s="155">
        <v>0</v>
      </c>
      <c r="J541" s="259">
        <v>0</v>
      </c>
      <c r="K541" s="259">
        <v>0</v>
      </c>
      <c r="L541" s="140"/>
      <c r="M541" s="69"/>
      <c r="N541" s="69">
        <f t="shared" si="317"/>
        <v>0</v>
      </c>
    </row>
    <row r="542" spans="1:14" ht="18" customHeight="1">
      <c r="A542" s="22"/>
      <c r="B542" s="30"/>
      <c r="C542" s="235" t="s">
        <v>57</v>
      </c>
      <c r="D542" s="299">
        <v>0</v>
      </c>
      <c r="E542" s="2">
        <v>0</v>
      </c>
      <c r="F542" s="376">
        <v>0</v>
      </c>
      <c r="G542" s="2">
        <v>0</v>
      </c>
      <c r="H542" s="155">
        <v>0</v>
      </c>
      <c r="I542" s="155">
        <v>0</v>
      </c>
      <c r="J542" s="259">
        <v>0</v>
      </c>
      <c r="K542" s="259">
        <v>0</v>
      </c>
      <c r="L542" s="140"/>
      <c r="M542" s="69"/>
      <c r="N542" s="69">
        <f t="shared" si="317"/>
        <v>0</v>
      </c>
    </row>
    <row r="543" spans="1:14" ht="27.75" customHeight="1">
      <c r="A543" s="22"/>
      <c r="B543" s="30"/>
      <c r="C543" s="235" t="s">
        <v>40</v>
      </c>
      <c r="D543" s="299">
        <v>0</v>
      </c>
      <c r="E543" s="2">
        <v>0</v>
      </c>
      <c r="F543" s="376">
        <f>F546</f>
        <v>0</v>
      </c>
      <c r="G543" s="157">
        <f>G546</f>
        <v>1497.6</v>
      </c>
      <c r="H543" s="157">
        <f t="shared" ref="H543:K543" si="320">H546</f>
        <v>294</v>
      </c>
      <c r="I543" s="157">
        <f t="shared" si="320"/>
        <v>1497.6</v>
      </c>
      <c r="J543" s="261">
        <f t="shared" si="320"/>
        <v>294</v>
      </c>
      <c r="K543" s="261">
        <f t="shared" si="320"/>
        <v>294</v>
      </c>
      <c r="L543" s="139"/>
      <c r="M543" s="69"/>
      <c r="N543" s="69">
        <f t="shared" si="317"/>
        <v>2379.6</v>
      </c>
    </row>
    <row r="544" spans="1:14" ht="17.25" customHeight="1">
      <c r="A544" s="22"/>
      <c r="B544" s="30"/>
      <c r="C544" s="360" t="s">
        <v>152</v>
      </c>
      <c r="D544" s="377">
        <f>D543</f>
        <v>0</v>
      </c>
      <c r="E544" s="377">
        <f t="shared" ref="E544" si="321">E543</f>
        <v>0</v>
      </c>
      <c r="F544" s="377">
        <f t="shared" ref="F544" si="322">F543</f>
        <v>0</v>
      </c>
      <c r="G544" s="378">
        <f t="shared" ref="G544" si="323">G543</f>
        <v>1497.6</v>
      </c>
      <c r="H544" s="374">
        <v>0</v>
      </c>
      <c r="I544" s="374">
        <v>0</v>
      </c>
      <c r="J544" s="374">
        <v>0</v>
      </c>
      <c r="K544" s="374">
        <v>0</v>
      </c>
      <c r="L544" s="139"/>
      <c r="M544" s="69"/>
      <c r="N544" s="69"/>
    </row>
    <row r="545" spans="1:14" ht="15.75" customHeight="1">
      <c r="A545" s="22"/>
      <c r="B545" s="30"/>
      <c r="C545" s="360" t="s">
        <v>153</v>
      </c>
      <c r="D545" s="374">
        <v>0</v>
      </c>
      <c r="E545" s="374">
        <v>0</v>
      </c>
      <c r="F545" s="374">
        <v>0</v>
      </c>
      <c r="G545" s="374">
        <v>0</v>
      </c>
      <c r="H545" s="378">
        <f>H543</f>
        <v>294</v>
      </c>
      <c r="I545" s="378"/>
      <c r="J545" s="378">
        <f t="shared" ref="J545:K545" si="324">J543</f>
        <v>294</v>
      </c>
      <c r="K545" s="378">
        <f t="shared" si="324"/>
        <v>294</v>
      </c>
      <c r="L545" s="139"/>
      <c r="M545" s="69"/>
      <c r="N545" s="69"/>
    </row>
    <row r="546" spans="1:14" ht="51.75" customHeight="1">
      <c r="A546" s="47"/>
      <c r="B546" s="32"/>
      <c r="C546" s="316" t="s">
        <v>150</v>
      </c>
      <c r="D546" s="299">
        <v>0</v>
      </c>
      <c r="E546" s="2">
        <v>0</v>
      </c>
      <c r="F546" s="129">
        <v>0</v>
      </c>
      <c r="G546" s="157">
        <v>1497.6</v>
      </c>
      <c r="H546" s="157">
        <v>294</v>
      </c>
      <c r="I546" s="157">
        <v>1497.6</v>
      </c>
      <c r="J546" s="261">
        <v>294</v>
      </c>
      <c r="K546" s="261">
        <v>294</v>
      </c>
      <c r="L546" s="139"/>
      <c r="M546" s="69"/>
      <c r="N546" s="69">
        <f t="shared" si="317"/>
        <v>2379.6</v>
      </c>
    </row>
    <row r="547" spans="1:14">
      <c r="A547" s="635" t="s">
        <v>78</v>
      </c>
      <c r="B547" s="46" t="s">
        <v>79</v>
      </c>
      <c r="C547" s="602" t="s">
        <v>49</v>
      </c>
      <c r="D547" s="538">
        <v>0</v>
      </c>
      <c r="E547" s="538">
        <v>0</v>
      </c>
      <c r="F547" s="538">
        <v>0</v>
      </c>
      <c r="G547" s="538">
        <v>0</v>
      </c>
      <c r="H547" s="538">
        <v>0</v>
      </c>
      <c r="I547" s="538">
        <v>0</v>
      </c>
      <c r="J547" s="549">
        <v>0</v>
      </c>
      <c r="K547" s="265"/>
      <c r="L547" s="140"/>
      <c r="M547" s="69"/>
      <c r="N547" s="69">
        <f t="shared" si="317"/>
        <v>0</v>
      </c>
    </row>
    <row r="548" spans="1:14" ht="102">
      <c r="A548" s="636"/>
      <c r="B548" s="199" t="s">
        <v>80</v>
      </c>
      <c r="C548" s="602"/>
      <c r="D548" s="538"/>
      <c r="E548" s="538"/>
      <c r="F548" s="538"/>
      <c r="G548" s="538"/>
      <c r="H548" s="538"/>
      <c r="I548" s="538"/>
      <c r="J548" s="549"/>
      <c r="K548" s="264">
        <v>0</v>
      </c>
      <c r="L548" s="140"/>
      <c r="M548" s="69"/>
      <c r="N548" s="69">
        <f t="shared" si="317"/>
        <v>0</v>
      </c>
    </row>
    <row r="549" spans="1:14" ht="22.5" customHeight="1">
      <c r="A549" s="23"/>
      <c r="B549" s="30"/>
      <c r="C549" s="235" t="s">
        <v>40</v>
      </c>
      <c r="D549" s="291">
        <v>0</v>
      </c>
      <c r="E549" s="4">
        <v>0</v>
      </c>
      <c r="F549" s="4">
        <v>0</v>
      </c>
      <c r="G549" s="4">
        <v>0</v>
      </c>
      <c r="H549" s="4">
        <v>0</v>
      </c>
      <c r="I549" s="4">
        <v>0</v>
      </c>
      <c r="J549" s="4">
        <v>0</v>
      </c>
      <c r="K549" s="264">
        <v>0</v>
      </c>
      <c r="L549" s="140"/>
      <c r="M549" s="69"/>
      <c r="N549" s="69">
        <f t="shared" si="317"/>
        <v>0</v>
      </c>
    </row>
    <row r="550" spans="1:14" ht="49.5" customHeight="1">
      <c r="A550" s="47"/>
      <c r="B550" s="32"/>
      <c r="C550" s="316" t="s">
        <v>150</v>
      </c>
      <c r="D550" s="291">
        <v>0</v>
      </c>
      <c r="E550" s="4">
        <v>0</v>
      </c>
      <c r="F550" s="4">
        <v>0</v>
      </c>
      <c r="G550" s="4">
        <v>0</v>
      </c>
      <c r="H550" s="4">
        <v>0</v>
      </c>
      <c r="I550" s="4">
        <v>0</v>
      </c>
      <c r="J550" s="4">
        <v>0</v>
      </c>
      <c r="K550" s="232">
        <v>0</v>
      </c>
      <c r="L550" s="140"/>
      <c r="M550" s="69"/>
      <c r="N550" s="69">
        <f t="shared" si="317"/>
        <v>0</v>
      </c>
    </row>
    <row r="551" spans="1:14" ht="102">
      <c r="A551" s="55" t="s">
        <v>81</v>
      </c>
      <c r="B551" s="197" t="s">
        <v>82</v>
      </c>
      <c r="C551" s="235" t="s">
        <v>49</v>
      </c>
      <c r="D551" s="291">
        <v>0</v>
      </c>
      <c r="E551" s="4">
        <v>0</v>
      </c>
      <c r="F551" s="4">
        <v>0</v>
      </c>
      <c r="G551" s="4">
        <v>0</v>
      </c>
      <c r="H551" s="4">
        <v>0</v>
      </c>
      <c r="I551" s="4">
        <v>0</v>
      </c>
      <c r="J551" s="4">
        <v>0</v>
      </c>
      <c r="K551" s="232">
        <v>0</v>
      </c>
      <c r="L551" s="140"/>
      <c r="M551" s="69"/>
      <c r="N551" s="69">
        <f t="shared" si="317"/>
        <v>0</v>
      </c>
    </row>
    <row r="552" spans="1:14" ht="23.45" customHeight="1">
      <c r="A552" s="23"/>
      <c r="B552" s="30"/>
      <c r="C552" s="235" t="s">
        <v>40</v>
      </c>
      <c r="D552" s="291">
        <v>0</v>
      </c>
      <c r="E552" s="4">
        <v>0</v>
      </c>
      <c r="F552" s="4">
        <v>0</v>
      </c>
      <c r="G552" s="4">
        <v>0</v>
      </c>
      <c r="H552" s="4">
        <v>0</v>
      </c>
      <c r="I552" s="4">
        <v>0</v>
      </c>
      <c r="J552" s="4">
        <v>0</v>
      </c>
      <c r="K552" s="232">
        <v>0</v>
      </c>
      <c r="L552" s="140"/>
      <c r="M552" s="69"/>
      <c r="N552" s="69">
        <f t="shared" si="317"/>
        <v>0</v>
      </c>
    </row>
    <row r="553" spans="1:14" ht="52.5" customHeight="1">
      <c r="A553" s="47"/>
      <c r="B553" s="32"/>
      <c r="C553" s="316" t="s">
        <v>150</v>
      </c>
      <c r="D553" s="291">
        <v>0</v>
      </c>
      <c r="E553" s="4">
        <v>0</v>
      </c>
      <c r="F553" s="4">
        <v>0</v>
      </c>
      <c r="G553" s="4">
        <v>0</v>
      </c>
      <c r="H553" s="4">
        <v>0</v>
      </c>
      <c r="I553" s="4">
        <v>0</v>
      </c>
      <c r="J553" s="4">
        <v>0</v>
      </c>
      <c r="K553" s="265">
        <v>0</v>
      </c>
      <c r="L553" s="140"/>
      <c r="M553" s="69"/>
      <c r="N553" s="69">
        <f t="shared" si="317"/>
        <v>0</v>
      </c>
    </row>
    <row r="554" spans="1:14" ht="16.5" customHeight="1">
      <c r="A554" s="635" t="s">
        <v>97</v>
      </c>
      <c r="B554" s="46" t="s">
        <v>79</v>
      </c>
      <c r="C554" s="638" t="s">
        <v>49</v>
      </c>
      <c r="D554" s="64"/>
      <c r="E554" s="548">
        <v>0</v>
      </c>
      <c r="F554" s="537">
        <f>F558</f>
        <v>1200</v>
      </c>
      <c r="G554" s="537">
        <f t="shared" ref="G554" si="325">G558</f>
        <v>547.45000000000005</v>
      </c>
      <c r="H554" s="545">
        <f>H558</f>
        <v>559.15</v>
      </c>
      <c r="I554" s="545"/>
      <c r="J554" s="545">
        <f>J558</f>
        <v>559.15</v>
      </c>
      <c r="K554" s="282"/>
      <c r="L554" s="140"/>
      <c r="M554" s="69"/>
      <c r="N554" s="69">
        <f t="shared" si="317"/>
        <v>2865.75</v>
      </c>
    </row>
    <row r="555" spans="1:14" ht="65.25" customHeight="1">
      <c r="A555" s="636"/>
      <c r="B555" s="31" t="s">
        <v>98</v>
      </c>
      <c r="C555" s="638"/>
      <c r="D555" s="272">
        <v>0</v>
      </c>
      <c r="E555" s="548"/>
      <c r="F555" s="538"/>
      <c r="G555" s="537"/>
      <c r="H555" s="637"/>
      <c r="I555" s="637"/>
      <c r="J555" s="637"/>
      <c r="K555" s="77">
        <f>K558</f>
        <v>559.15</v>
      </c>
      <c r="L555" s="140"/>
      <c r="M555" s="69"/>
      <c r="N555" s="69">
        <f t="shared" si="317"/>
        <v>559.15</v>
      </c>
    </row>
    <row r="556" spans="1:14" ht="16.5" customHeight="1">
      <c r="A556" s="381"/>
      <c r="B556" s="31"/>
      <c r="C556" s="360" t="s">
        <v>152</v>
      </c>
      <c r="D556" s="272">
        <f>D555</f>
        <v>0</v>
      </c>
      <c r="E556" s="272">
        <f t="shared" ref="E556" si="326">E555</f>
        <v>0</v>
      </c>
      <c r="F556" s="388">
        <f>F554</f>
        <v>1200</v>
      </c>
      <c r="G556" s="388">
        <f>G554</f>
        <v>547.45000000000005</v>
      </c>
      <c r="H556" s="368">
        <v>0</v>
      </c>
      <c r="I556" s="368"/>
      <c r="J556" s="368">
        <v>0</v>
      </c>
      <c r="K556" s="368">
        <v>0</v>
      </c>
      <c r="L556" s="140"/>
      <c r="M556" s="69"/>
      <c r="N556" s="69"/>
    </row>
    <row r="557" spans="1:14" ht="14.25" customHeight="1">
      <c r="A557" s="381"/>
      <c r="B557" s="31"/>
      <c r="C557" s="360" t="s">
        <v>153</v>
      </c>
      <c r="D557" s="272">
        <v>0</v>
      </c>
      <c r="E557" s="350">
        <v>0</v>
      </c>
      <c r="F557" s="348">
        <v>0</v>
      </c>
      <c r="G557" s="376">
        <v>0</v>
      </c>
      <c r="H557" s="354">
        <f>H554</f>
        <v>559.15</v>
      </c>
      <c r="I557" s="354"/>
      <c r="J557" s="379">
        <f t="shared" ref="J557:K557" si="327">J554</f>
        <v>559.15</v>
      </c>
      <c r="K557" s="368">
        <f t="shared" si="327"/>
        <v>0</v>
      </c>
      <c r="L557" s="140"/>
      <c r="M557" s="69"/>
      <c r="N557" s="69"/>
    </row>
    <row r="558" spans="1:14" ht="27.75" customHeight="1">
      <c r="A558" s="23"/>
      <c r="B558" s="30"/>
      <c r="C558" s="235" t="s">
        <v>40</v>
      </c>
      <c r="D558" s="291">
        <v>0</v>
      </c>
      <c r="E558" s="123">
        <v>0</v>
      </c>
      <c r="F558" s="124">
        <f>F561</f>
        <v>1200</v>
      </c>
      <c r="G558" s="167">
        <f t="shared" ref="G558" si="328">G561</f>
        <v>547.45000000000005</v>
      </c>
      <c r="H558" s="281">
        <f>H561</f>
        <v>559.15</v>
      </c>
      <c r="I558" s="281"/>
      <c r="J558" s="281">
        <f t="shared" ref="J558:K558" si="329">J561</f>
        <v>559.15</v>
      </c>
      <c r="K558" s="281">
        <f t="shared" si="329"/>
        <v>559.15</v>
      </c>
      <c r="L558" s="140"/>
      <c r="M558" s="69"/>
      <c r="N558" s="69">
        <f t="shared" si="317"/>
        <v>3424.9</v>
      </c>
    </row>
    <row r="559" spans="1:14" ht="19.5" customHeight="1">
      <c r="A559" s="23"/>
      <c r="B559" s="30"/>
      <c r="C559" s="360" t="s">
        <v>152</v>
      </c>
      <c r="D559" s="272">
        <f>D558</f>
        <v>0</v>
      </c>
      <c r="E559" s="272">
        <f t="shared" ref="E559" si="330">E558</f>
        <v>0</v>
      </c>
      <c r="F559" s="388">
        <f t="shared" ref="F559" si="331">F558</f>
        <v>1200</v>
      </c>
      <c r="G559" s="272">
        <f t="shared" ref="G559" si="332">G558</f>
        <v>547.45000000000005</v>
      </c>
      <c r="H559" s="368">
        <v>0</v>
      </c>
      <c r="I559" s="368"/>
      <c r="J559" s="368">
        <v>0</v>
      </c>
      <c r="K559" s="368">
        <v>0</v>
      </c>
      <c r="L559" s="140"/>
      <c r="M559" s="69"/>
      <c r="N559" s="69"/>
    </row>
    <row r="560" spans="1:14" ht="19.5" customHeight="1">
      <c r="A560" s="23"/>
      <c r="B560" s="30"/>
      <c r="C560" s="360" t="s">
        <v>153</v>
      </c>
      <c r="D560" s="272">
        <v>0</v>
      </c>
      <c r="E560" s="372">
        <v>0</v>
      </c>
      <c r="F560" s="374">
        <v>0</v>
      </c>
      <c r="G560" s="376">
        <v>0</v>
      </c>
      <c r="H560" s="379">
        <f>H557</f>
        <v>559.15</v>
      </c>
      <c r="I560" s="379"/>
      <c r="J560" s="379">
        <f t="shared" ref="J560:K560" si="333">J557</f>
        <v>559.15</v>
      </c>
      <c r="K560" s="368">
        <f t="shared" si="333"/>
        <v>0</v>
      </c>
      <c r="L560" s="140"/>
      <c r="M560" s="69"/>
      <c r="N560" s="69"/>
    </row>
    <row r="561" spans="1:19" ht="47.45" customHeight="1">
      <c r="A561" s="47"/>
      <c r="B561" s="32"/>
      <c r="C561" s="316" t="s">
        <v>151</v>
      </c>
      <c r="D561" s="291">
        <v>0</v>
      </c>
      <c r="E561" s="123">
        <v>0</v>
      </c>
      <c r="F561" s="124">
        <v>1200</v>
      </c>
      <c r="G561" s="167">
        <f>G566</f>
        <v>547.45000000000005</v>
      </c>
      <c r="H561" s="281">
        <v>559.15</v>
      </c>
      <c r="I561" s="281"/>
      <c r="J561" s="281">
        <v>559.15</v>
      </c>
      <c r="K561" s="281">
        <v>559.15</v>
      </c>
      <c r="L561" s="140"/>
      <c r="M561" s="69"/>
      <c r="N561" s="69">
        <f t="shared" si="317"/>
        <v>3424.9</v>
      </c>
    </row>
    <row r="562" spans="1:19" ht="126" customHeight="1">
      <c r="A562" s="55" t="s">
        <v>99</v>
      </c>
      <c r="B562" s="45" t="s">
        <v>166</v>
      </c>
      <c r="C562" s="235" t="s">
        <v>49</v>
      </c>
      <c r="D562" s="291">
        <v>0</v>
      </c>
      <c r="E562" s="123">
        <v>0</v>
      </c>
      <c r="F562" s="124">
        <f>F565</f>
        <v>1200</v>
      </c>
      <c r="G562" s="167">
        <f t="shared" ref="G562" si="334">G565</f>
        <v>547.45000000000005</v>
      </c>
      <c r="H562" s="167">
        <f>H565</f>
        <v>559.15</v>
      </c>
      <c r="I562" s="167"/>
      <c r="J562" s="281">
        <f t="shared" ref="J562:K562" si="335">J565</f>
        <v>559.15</v>
      </c>
      <c r="K562" s="281">
        <f t="shared" si="335"/>
        <v>559.15</v>
      </c>
      <c r="L562" s="150"/>
      <c r="M562" s="69"/>
      <c r="N562" s="69">
        <f t="shared" si="317"/>
        <v>3424.9</v>
      </c>
    </row>
    <row r="563" spans="1:19" ht="15" customHeight="1">
      <c r="A563" s="382"/>
      <c r="B563" s="383"/>
      <c r="C563" s="360" t="s">
        <v>152</v>
      </c>
      <c r="D563" s="272">
        <f>D562</f>
        <v>0</v>
      </c>
      <c r="E563" s="272">
        <f t="shared" ref="E563" si="336">E562</f>
        <v>0</v>
      </c>
      <c r="F563" s="388">
        <f t="shared" ref="F563" si="337">F562</f>
        <v>1200</v>
      </c>
      <c r="G563" s="272">
        <f t="shared" ref="G563" si="338">G562</f>
        <v>547.45000000000005</v>
      </c>
      <c r="H563" s="368">
        <v>0</v>
      </c>
      <c r="I563" s="368"/>
      <c r="J563" s="368">
        <v>0</v>
      </c>
      <c r="K563" s="368">
        <v>0</v>
      </c>
      <c r="L563" s="150"/>
      <c r="M563" s="69"/>
      <c r="N563" s="69"/>
    </row>
    <row r="564" spans="1:19" ht="18.75" customHeight="1">
      <c r="A564" s="382"/>
      <c r="B564" s="383"/>
      <c r="C564" s="360" t="s">
        <v>153</v>
      </c>
      <c r="D564" s="272">
        <v>0</v>
      </c>
      <c r="E564" s="372">
        <v>0</v>
      </c>
      <c r="F564" s="374">
        <v>0</v>
      </c>
      <c r="G564" s="376">
        <v>0</v>
      </c>
      <c r="H564" s="379">
        <f>H561</f>
        <v>559.15</v>
      </c>
      <c r="I564" s="379"/>
      <c r="J564" s="379">
        <f t="shared" ref="J564:K564" si="339">J561</f>
        <v>559.15</v>
      </c>
      <c r="K564" s="368">
        <f t="shared" si="339"/>
        <v>559.15</v>
      </c>
      <c r="L564" s="150"/>
      <c r="M564" s="69"/>
      <c r="N564" s="69"/>
      <c r="S564" t="s">
        <v>158</v>
      </c>
    </row>
    <row r="565" spans="1:19" ht="22.5" customHeight="1">
      <c r="A565" s="23"/>
      <c r="B565" s="30"/>
      <c r="C565" s="235" t="s">
        <v>40</v>
      </c>
      <c r="D565" s="291">
        <v>0</v>
      </c>
      <c r="E565" s="123">
        <v>0</v>
      </c>
      <c r="F565" s="124">
        <f>F566</f>
        <v>1200</v>
      </c>
      <c r="G565" s="167">
        <f t="shared" ref="G565" si="340">G566</f>
        <v>547.45000000000005</v>
      </c>
      <c r="H565" s="167">
        <f>H566</f>
        <v>559.15</v>
      </c>
      <c r="I565" s="167"/>
      <c r="J565" s="281">
        <f t="shared" ref="J565:K565" si="341">J566</f>
        <v>559.15</v>
      </c>
      <c r="K565" s="281">
        <f t="shared" si="341"/>
        <v>559.15</v>
      </c>
      <c r="L565" s="150"/>
      <c r="M565" s="69"/>
      <c r="N565" s="69">
        <f t="shared" si="317"/>
        <v>3424.9</v>
      </c>
    </row>
    <row r="566" spans="1:19" ht="43.5" customHeight="1">
      <c r="A566" s="47"/>
      <c r="B566" s="32"/>
      <c r="C566" s="316" t="s">
        <v>151</v>
      </c>
      <c r="D566" s="291">
        <v>0</v>
      </c>
      <c r="E566" s="123">
        <v>0</v>
      </c>
      <c r="F566" s="124">
        <v>1200</v>
      </c>
      <c r="G566" s="167">
        <v>547.45000000000005</v>
      </c>
      <c r="H566" s="167">
        <v>559.15</v>
      </c>
      <c r="I566" s="167"/>
      <c r="J566" s="281">
        <v>559.15</v>
      </c>
      <c r="K566" s="281">
        <v>559.15</v>
      </c>
      <c r="L566" s="140"/>
      <c r="M566" s="69"/>
      <c r="N566" s="69">
        <f t="shared" si="317"/>
        <v>3424.9</v>
      </c>
    </row>
    <row r="567" spans="1:19" hidden="1"/>
    <row r="568" spans="1:19" hidden="1"/>
    <row r="569" spans="1:19" hidden="1"/>
    <row r="570" spans="1:19" hidden="1"/>
    <row r="571" spans="1:19" hidden="1"/>
    <row r="572" spans="1:19" hidden="1"/>
    <row r="573" spans="1:19" hidden="1"/>
    <row r="574" spans="1:19" hidden="1"/>
    <row r="575" spans="1:19" hidden="1"/>
    <row r="576" spans="1:19" hidden="1"/>
    <row r="577" hidden="1"/>
    <row r="578" hidden="1"/>
    <row r="579" hidden="1"/>
    <row r="580" hidden="1"/>
    <row r="581" hidden="1"/>
    <row r="582" hidden="1"/>
    <row r="583" hidden="1"/>
    <row r="584" hidden="1"/>
    <row r="585" hidden="1"/>
    <row r="586" hidden="1"/>
    <row r="587" hidden="1"/>
    <row r="588" hidden="1"/>
    <row r="589" hidden="1"/>
    <row r="590" hidden="1"/>
    <row r="591" hidden="1"/>
    <row r="592" hidden="1"/>
    <row r="593" hidden="1"/>
    <row r="594" hidden="1"/>
    <row r="595" hidden="1"/>
    <row r="596" hidden="1"/>
    <row r="597" hidden="1"/>
    <row r="598" hidden="1"/>
    <row r="599" hidden="1"/>
    <row r="600" hidden="1"/>
    <row r="601" hidden="1"/>
    <row r="602" hidden="1"/>
    <row r="603" hidden="1"/>
    <row r="604" hidden="1"/>
    <row r="605" hidden="1"/>
    <row r="606" hidden="1"/>
    <row r="607" hidden="1"/>
    <row r="608" hidden="1"/>
    <row r="609" spans="1:11" hidden="1"/>
    <row r="610" spans="1:11" hidden="1"/>
    <row r="611" spans="1:11" hidden="1"/>
    <row r="612" spans="1:11" hidden="1"/>
    <row r="613" spans="1:11" hidden="1"/>
    <row r="614" spans="1:11" hidden="1"/>
    <row r="615" spans="1:11" hidden="1"/>
    <row r="616" spans="1:11" hidden="1"/>
    <row r="617" spans="1:11" hidden="1"/>
    <row r="618" spans="1:11" hidden="1"/>
    <row r="619" spans="1:11" hidden="1"/>
    <row r="620" spans="1:11" hidden="1"/>
    <row r="621" spans="1:11" hidden="1"/>
    <row r="622" spans="1:11" hidden="1"/>
    <row r="623" spans="1:11">
      <c r="A623" s="384"/>
      <c r="B623" s="386"/>
      <c r="C623" s="360" t="s">
        <v>152</v>
      </c>
      <c r="D623" s="272">
        <f>D622</f>
        <v>0</v>
      </c>
      <c r="E623" s="272">
        <f t="shared" ref="E623" si="342">E622</f>
        <v>0</v>
      </c>
      <c r="F623" s="388">
        <f>F566</f>
        <v>1200</v>
      </c>
      <c r="G623" s="388">
        <f>G566</f>
        <v>547.45000000000005</v>
      </c>
      <c r="H623" s="368">
        <v>0</v>
      </c>
      <c r="I623" s="368"/>
      <c r="J623" s="368">
        <v>0</v>
      </c>
      <c r="K623" s="368">
        <v>0</v>
      </c>
    </row>
    <row r="624" spans="1:11">
      <c r="A624" s="385"/>
      <c r="B624" s="387"/>
      <c r="C624" s="360" t="s">
        <v>153</v>
      </c>
      <c r="D624" s="272">
        <v>0</v>
      </c>
      <c r="E624" s="372">
        <v>0</v>
      </c>
      <c r="F624" s="374">
        <v>0</v>
      </c>
      <c r="G624" s="376">
        <v>0</v>
      </c>
      <c r="H624" s="379">
        <f>H566</f>
        <v>559.15</v>
      </c>
      <c r="I624" s="379"/>
      <c r="J624" s="379">
        <f t="shared" ref="J624:K624" si="343">J566</f>
        <v>559.15</v>
      </c>
      <c r="K624" s="379">
        <f t="shared" si="343"/>
        <v>559.15</v>
      </c>
    </row>
  </sheetData>
  <mergeCells count="454">
    <mergeCell ref="A141:A142"/>
    <mergeCell ref="B141:B142"/>
    <mergeCell ref="E141:E142"/>
    <mergeCell ref="F141:F142"/>
    <mergeCell ref="G141:G142"/>
    <mergeCell ref="H141:H142"/>
    <mergeCell ref="I141:I142"/>
    <mergeCell ref="J141:J142"/>
    <mergeCell ref="D139:D140"/>
    <mergeCell ref="D141:D142"/>
    <mergeCell ref="F139:F140"/>
    <mergeCell ref="G139:G140"/>
    <mergeCell ref="H139:H140"/>
    <mergeCell ref="I139:I140"/>
    <mergeCell ref="J139:J140"/>
    <mergeCell ref="E5:N5"/>
    <mergeCell ref="K41:L41"/>
    <mergeCell ref="K42:L42"/>
    <mergeCell ref="K43:L43"/>
    <mergeCell ref="K44:L44"/>
    <mergeCell ref="K221:K222"/>
    <mergeCell ref="K214:K216"/>
    <mergeCell ref="I131:I132"/>
    <mergeCell ref="A152:A153"/>
    <mergeCell ref="B152:B153"/>
    <mergeCell ref="E108:E109"/>
    <mergeCell ref="A150:A151"/>
    <mergeCell ref="B150:B151"/>
    <mergeCell ref="A118:A119"/>
    <mergeCell ref="B118:B119"/>
    <mergeCell ref="A120:A121"/>
    <mergeCell ref="B120:B121"/>
    <mergeCell ref="A131:A132"/>
    <mergeCell ref="B131:B132"/>
    <mergeCell ref="E131:E132"/>
    <mergeCell ref="A129:A130"/>
    <mergeCell ref="B129:B130"/>
    <mergeCell ref="E120:E121"/>
    <mergeCell ref="F120:F121"/>
    <mergeCell ref="H437:H438"/>
    <mergeCell ref="I437:I438"/>
    <mergeCell ref="J437:J438"/>
    <mergeCell ref="E554:E555"/>
    <mergeCell ref="A547:A548"/>
    <mergeCell ref="C547:C548"/>
    <mergeCell ref="E547:E548"/>
    <mergeCell ref="F554:F555"/>
    <mergeCell ref="G554:G555"/>
    <mergeCell ref="H554:H555"/>
    <mergeCell ref="I554:I555"/>
    <mergeCell ref="J554:J555"/>
    <mergeCell ref="F547:F548"/>
    <mergeCell ref="A554:A555"/>
    <mergeCell ref="C554:C555"/>
    <mergeCell ref="A475:A483"/>
    <mergeCell ref="B475:B483"/>
    <mergeCell ref="B437:B438"/>
    <mergeCell ref="C437:C438"/>
    <mergeCell ref="E437:E438"/>
    <mergeCell ref="F437:F438"/>
    <mergeCell ref="G437:G438"/>
    <mergeCell ref="G547:G548"/>
    <mergeCell ref="H547:H548"/>
    <mergeCell ref="I547:I548"/>
    <mergeCell ref="J547:J548"/>
    <mergeCell ref="H465:H466"/>
    <mergeCell ref="I465:I466"/>
    <mergeCell ref="A465:A466"/>
    <mergeCell ref="C465:C466"/>
    <mergeCell ref="E465:E466"/>
    <mergeCell ref="F465:F466"/>
    <mergeCell ref="G465:G466"/>
    <mergeCell ref="A484:A492"/>
    <mergeCell ref="B484:B492"/>
    <mergeCell ref="J465:J466"/>
    <mergeCell ref="D547:D548"/>
    <mergeCell ref="D465:D466"/>
    <mergeCell ref="I419:I420"/>
    <mergeCell ref="J419:J420"/>
    <mergeCell ref="A419:A420"/>
    <mergeCell ref="B419:B420"/>
    <mergeCell ref="C419:C420"/>
    <mergeCell ref="E419:E420"/>
    <mergeCell ref="F419:F420"/>
    <mergeCell ref="G419:G420"/>
    <mergeCell ref="H419:H420"/>
    <mergeCell ref="A407:A411"/>
    <mergeCell ref="C407:C411"/>
    <mergeCell ref="E393:E396"/>
    <mergeCell ref="F393:F396"/>
    <mergeCell ref="J407:J411"/>
    <mergeCell ref="E407:E411"/>
    <mergeCell ref="F407:F411"/>
    <mergeCell ref="G407:G411"/>
    <mergeCell ref="H407:H411"/>
    <mergeCell ref="I407:I411"/>
    <mergeCell ref="A385:A386"/>
    <mergeCell ref="B385:B386"/>
    <mergeCell ref="C385:C386"/>
    <mergeCell ref="F376:F377"/>
    <mergeCell ref="G376:G377"/>
    <mergeCell ref="G393:G396"/>
    <mergeCell ref="H393:H396"/>
    <mergeCell ref="I393:I396"/>
    <mergeCell ref="J393:J396"/>
    <mergeCell ref="A393:A396"/>
    <mergeCell ref="C393:C396"/>
    <mergeCell ref="J385:J386"/>
    <mergeCell ref="H385:H386"/>
    <mergeCell ref="I385:I386"/>
    <mergeCell ref="E385:E386"/>
    <mergeCell ref="F385:F386"/>
    <mergeCell ref="G385:G386"/>
    <mergeCell ref="H368:H369"/>
    <mergeCell ref="I368:I369"/>
    <mergeCell ref="J368:J369"/>
    <mergeCell ref="A368:A369"/>
    <mergeCell ref="C368:C369"/>
    <mergeCell ref="E368:E369"/>
    <mergeCell ref="F368:F369"/>
    <mergeCell ref="G368:G369"/>
    <mergeCell ref="H376:H377"/>
    <mergeCell ref="I376:I377"/>
    <mergeCell ref="J376:J377"/>
    <mergeCell ref="A376:A377"/>
    <mergeCell ref="B376:B377"/>
    <mergeCell ref="C376:C377"/>
    <mergeCell ref="E376:E377"/>
    <mergeCell ref="A296:A302"/>
    <mergeCell ref="B296:B302"/>
    <mergeCell ref="A289:A295"/>
    <mergeCell ref="B289:B295"/>
    <mergeCell ref="A325:A326"/>
    <mergeCell ref="C325:C326"/>
    <mergeCell ref="J325:J326"/>
    <mergeCell ref="E325:E326"/>
    <mergeCell ref="F325:F326"/>
    <mergeCell ref="G325:G326"/>
    <mergeCell ref="H325:H326"/>
    <mergeCell ref="I325:I326"/>
    <mergeCell ref="A225:A226"/>
    <mergeCell ref="B225:B226"/>
    <mergeCell ref="E225:E226"/>
    <mergeCell ref="J231:J233"/>
    <mergeCell ref="A242:A248"/>
    <mergeCell ref="B242:B248"/>
    <mergeCell ref="A231:A233"/>
    <mergeCell ref="C231:C233"/>
    <mergeCell ref="E231:E233"/>
    <mergeCell ref="F231:F233"/>
    <mergeCell ref="A235:A241"/>
    <mergeCell ref="B235:B241"/>
    <mergeCell ref="G231:G233"/>
    <mergeCell ref="H231:H233"/>
    <mergeCell ref="I231:I233"/>
    <mergeCell ref="J214:J216"/>
    <mergeCell ref="E221:E222"/>
    <mergeCell ref="F221:F222"/>
    <mergeCell ref="G221:G222"/>
    <mergeCell ref="H221:H222"/>
    <mergeCell ref="I221:I222"/>
    <mergeCell ref="J221:J222"/>
    <mergeCell ref="F225:F226"/>
    <mergeCell ref="G225:G226"/>
    <mergeCell ref="H225:H226"/>
    <mergeCell ref="I225:I226"/>
    <mergeCell ref="J225:J226"/>
    <mergeCell ref="A214:A216"/>
    <mergeCell ref="B214:B216"/>
    <mergeCell ref="C214:C216"/>
    <mergeCell ref="G206:G207"/>
    <mergeCell ref="H206:H207"/>
    <mergeCell ref="I206:I207"/>
    <mergeCell ref="A221:A222"/>
    <mergeCell ref="C221:C222"/>
    <mergeCell ref="E214:E216"/>
    <mergeCell ref="G214:G216"/>
    <mergeCell ref="H214:H216"/>
    <mergeCell ref="I214:I216"/>
    <mergeCell ref="J194:J195"/>
    <mergeCell ref="A204:A205"/>
    <mergeCell ref="B204:B205"/>
    <mergeCell ref="C204:C205"/>
    <mergeCell ref="E204:E205"/>
    <mergeCell ref="F204:F205"/>
    <mergeCell ref="G204:G205"/>
    <mergeCell ref="J206:J207"/>
    <mergeCell ref="H204:H205"/>
    <mergeCell ref="I204:I205"/>
    <mergeCell ref="J204:J205"/>
    <mergeCell ref="A206:A207"/>
    <mergeCell ref="B206:B207"/>
    <mergeCell ref="E206:E207"/>
    <mergeCell ref="F206:F207"/>
    <mergeCell ref="I196:I197"/>
    <mergeCell ref="J196:J197"/>
    <mergeCell ref="A200:A201"/>
    <mergeCell ref="C200:C201"/>
    <mergeCell ref="E200:E201"/>
    <mergeCell ref="F200:F201"/>
    <mergeCell ref="G200:G201"/>
    <mergeCell ref="H200:H201"/>
    <mergeCell ref="I200:I201"/>
    <mergeCell ref="J200:J201"/>
    <mergeCell ref="A196:A197"/>
    <mergeCell ref="B196:B197"/>
    <mergeCell ref="E196:E197"/>
    <mergeCell ref="F196:F197"/>
    <mergeCell ref="G196:G197"/>
    <mergeCell ref="H196:H197"/>
    <mergeCell ref="I194:I195"/>
    <mergeCell ref="A175:A176"/>
    <mergeCell ref="B175:B176"/>
    <mergeCell ref="E175:E176"/>
    <mergeCell ref="F175:F176"/>
    <mergeCell ref="G175:G176"/>
    <mergeCell ref="F187:F188"/>
    <mergeCell ref="G187:G188"/>
    <mergeCell ref="H187:H188"/>
    <mergeCell ref="E194:E195"/>
    <mergeCell ref="F194:F195"/>
    <mergeCell ref="G194:G195"/>
    <mergeCell ref="H194:H195"/>
    <mergeCell ref="I187:I188"/>
    <mergeCell ref="I185:I186"/>
    <mergeCell ref="A194:A195"/>
    <mergeCell ref="B194:B195"/>
    <mergeCell ref="E187:E188"/>
    <mergeCell ref="A187:A188"/>
    <mergeCell ref="B187:B188"/>
    <mergeCell ref="J187:J188"/>
    <mergeCell ref="F185:F186"/>
    <mergeCell ref="G185:G186"/>
    <mergeCell ref="H185:H186"/>
    <mergeCell ref="E173:E174"/>
    <mergeCell ref="A173:A174"/>
    <mergeCell ref="B173:B174"/>
    <mergeCell ref="A185:A186"/>
    <mergeCell ref="B185:B186"/>
    <mergeCell ref="E185:E186"/>
    <mergeCell ref="F181:F182"/>
    <mergeCell ref="G181:G182"/>
    <mergeCell ref="A181:A182"/>
    <mergeCell ref="C181:C182"/>
    <mergeCell ref="E181:E182"/>
    <mergeCell ref="F173:F174"/>
    <mergeCell ref="G173:G174"/>
    <mergeCell ref="J185:J186"/>
    <mergeCell ref="I181:I182"/>
    <mergeCell ref="J181:J182"/>
    <mergeCell ref="H173:H174"/>
    <mergeCell ref="A104:A105"/>
    <mergeCell ref="E150:E151"/>
    <mergeCell ref="E152:E153"/>
    <mergeCell ref="G150:G151"/>
    <mergeCell ref="H150:H151"/>
    <mergeCell ref="E118:E119"/>
    <mergeCell ref="F118:F119"/>
    <mergeCell ref="F152:F153"/>
    <mergeCell ref="G152:G153"/>
    <mergeCell ref="H152:H153"/>
    <mergeCell ref="F131:F132"/>
    <mergeCell ref="F150:F151"/>
    <mergeCell ref="G118:G119"/>
    <mergeCell ref="H118:H119"/>
    <mergeCell ref="E129:E130"/>
    <mergeCell ref="F129:F130"/>
    <mergeCell ref="G129:G130"/>
    <mergeCell ref="H129:H130"/>
    <mergeCell ref="G131:G132"/>
    <mergeCell ref="H131:H132"/>
    <mergeCell ref="G120:G121"/>
    <mergeCell ref="A139:A140"/>
    <mergeCell ref="B139:B140"/>
    <mergeCell ref="E139:E140"/>
    <mergeCell ref="B72:B73"/>
    <mergeCell ref="E72:E73"/>
    <mergeCell ref="F72:F73"/>
    <mergeCell ref="G72:G73"/>
    <mergeCell ref="H72:H73"/>
    <mergeCell ref="I72:J73"/>
    <mergeCell ref="H80:H81"/>
    <mergeCell ref="I91:J91"/>
    <mergeCell ref="H95:H96"/>
    <mergeCell ref="B85:B86"/>
    <mergeCell ref="E85:E86"/>
    <mergeCell ref="F85:F86"/>
    <mergeCell ref="G85:G86"/>
    <mergeCell ref="H85:H86"/>
    <mergeCell ref="I85:J86"/>
    <mergeCell ref="B95:B96"/>
    <mergeCell ref="E95:E96"/>
    <mergeCell ref="F95:F96"/>
    <mergeCell ref="G95:G96"/>
    <mergeCell ref="A17:J17"/>
    <mergeCell ref="A18:J18"/>
    <mergeCell ref="A19:J19"/>
    <mergeCell ref="I24:J24"/>
    <mergeCell ref="A25:A34"/>
    <mergeCell ref="B25:B34"/>
    <mergeCell ref="I28:J28"/>
    <mergeCell ref="E56:E57"/>
    <mergeCell ref="F56:F57"/>
    <mergeCell ref="G56:G57"/>
    <mergeCell ref="H56:H57"/>
    <mergeCell ref="I56:J57"/>
    <mergeCell ref="H45:H52"/>
    <mergeCell ref="H53:H54"/>
    <mergeCell ref="I53:J54"/>
    <mergeCell ref="E45:E52"/>
    <mergeCell ref="F45:F52"/>
    <mergeCell ref="G45:G52"/>
    <mergeCell ref="A20:A22"/>
    <mergeCell ref="B20:B22"/>
    <mergeCell ref="C20:C22"/>
    <mergeCell ref="E21:J21"/>
    <mergeCell ref="I22:J22"/>
    <mergeCell ref="I41:J41"/>
    <mergeCell ref="I42:J42"/>
    <mergeCell ref="I43:J43"/>
    <mergeCell ref="I44:J44"/>
    <mergeCell ref="A45:A60"/>
    <mergeCell ref="C45:C52"/>
    <mergeCell ref="E20:K20"/>
    <mergeCell ref="I45:I52"/>
    <mergeCell ref="J45:J52"/>
    <mergeCell ref="K45:K52"/>
    <mergeCell ref="D45:D46"/>
    <mergeCell ref="A80:A81"/>
    <mergeCell ref="B80:B81"/>
    <mergeCell ref="C80:C81"/>
    <mergeCell ref="E80:E81"/>
    <mergeCell ref="F80:F81"/>
    <mergeCell ref="G80:G81"/>
    <mergeCell ref="J131:J132"/>
    <mergeCell ref="J152:J153"/>
    <mergeCell ref="I63:J63"/>
    <mergeCell ref="A72:A73"/>
    <mergeCell ref="I82:J82"/>
    <mergeCell ref="I88:J88"/>
    <mergeCell ref="I89:J89"/>
    <mergeCell ref="I67:I68"/>
    <mergeCell ref="J67:J68"/>
    <mergeCell ref="I118:I119"/>
    <mergeCell ref="J118:J119"/>
    <mergeCell ref="A67:A68"/>
    <mergeCell ref="C67:C68"/>
    <mergeCell ref="B104:B105"/>
    <mergeCell ref="I104:I105"/>
    <mergeCell ref="J104:J105"/>
    <mergeCell ref="I97:J97"/>
    <mergeCell ref="I98:J98"/>
    <mergeCell ref="J175:J176"/>
    <mergeCell ref="I150:I151"/>
    <mergeCell ref="J150:J151"/>
    <mergeCell ref="H181:H182"/>
    <mergeCell ref="A164:A165"/>
    <mergeCell ref="B164:B165"/>
    <mergeCell ref="E164:E165"/>
    <mergeCell ref="F164:F165"/>
    <mergeCell ref="G164:G165"/>
    <mergeCell ref="H164:H165"/>
    <mergeCell ref="I164:I165"/>
    <mergeCell ref="J164:J165"/>
    <mergeCell ref="H175:H176"/>
    <mergeCell ref="I175:I176"/>
    <mergeCell ref="I173:I174"/>
    <mergeCell ref="J173:J174"/>
    <mergeCell ref="K67:K68"/>
    <mergeCell ref="I80:I81"/>
    <mergeCell ref="J80:J81"/>
    <mergeCell ref="K80:K81"/>
    <mergeCell ref="I64:J64"/>
    <mergeCell ref="I65:J65"/>
    <mergeCell ref="I58:J58"/>
    <mergeCell ref="I59:J59"/>
    <mergeCell ref="I60:J60"/>
    <mergeCell ref="I71:J71"/>
    <mergeCell ref="I66:J66"/>
    <mergeCell ref="I69:J69"/>
    <mergeCell ref="I74:J74"/>
    <mergeCell ref="I78:J78"/>
    <mergeCell ref="I76:J76"/>
    <mergeCell ref="I77:J77"/>
    <mergeCell ref="K162:K163"/>
    <mergeCell ref="K164:K165"/>
    <mergeCell ref="I84:J84"/>
    <mergeCell ref="I152:I153"/>
    <mergeCell ref="A162:A163"/>
    <mergeCell ref="B162:B163"/>
    <mergeCell ref="E162:E163"/>
    <mergeCell ref="F162:F163"/>
    <mergeCell ref="G162:G163"/>
    <mergeCell ref="H162:H163"/>
    <mergeCell ref="I162:I163"/>
    <mergeCell ref="J162:J163"/>
    <mergeCell ref="H120:H121"/>
    <mergeCell ref="I120:I121"/>
    <mergeCell ref="J120:J121"/>
    <mergeCell ref="J129:J130"/>
    <mergeCell ref="I129:I130"/>
    <mergeCell ref="I92:J92"/>
    <mergeCell ref="I94:J94"/>
    <mergeCell ref="I100:J100"/>
    <mergeCell ref="A85:A86"/>
    <mergeCell ref="A108:A109"/>
    <mergeCell ref="B108:B109"/>
    <mergeCell ref="A95:A96"/>
    <mergeCell ref="D200:D201"/>
    <mergeCell ref="D181:D182"/>
    <mergeCell ref="D185:D186"/>
    <mergeCell ref="D187:D188"/>
    <mergeCell ref="D194:D195"/>
    <mergeCell ref="D196:D197"/>
    <mergeCell ref="D150:D151"/>
    <mergeCell ref="D152:D153"/>
    <mergeCell ref="D162:D163"/>
    <mergeCell ref="D164:D165"/>
    <mergeCell ref="D173:D174"/>
    <mergeCell ref="D175:D176"/>
    <mergeCell ref="D120:D121"/>
    <mergeCell ref="D129:D130"/>
    <mergeCell ref="D131:D132"/>
    <mergeCell ref="E67:E68"/>
    <mergeCell ref="F67:F68"/>
    <mergeCell ref="G67:G68"/>
    <mergeCell ref="H67:H68"/>
    <mergeCell ref="I95:J96"/>
    <mergeCell ref="F108:F109"/>
    <mergeCell ref="G108:G109"/>
    <mergeCell ref="H108:H109"/>
    <mergeCell ref="D118:D119"/>
    <mergeCell ref="D104:D105"/>
    <mergeCell ref="D108:D109"/>
    <mergeCell ref="D95:D96"/>
    <mergeCell ref="I108:I109"/>
    <mergeCell ref="J108:J109"/>
    <mergeCell ref="E104:E105"/>
    <mergeCell ref="F104:F105"/>
    <mergeCell ref="G104:G105"/>
    <mergeCell ref="H104:H105"/>
    <mergeCell ref="D67:D68"/>
    <mergeCell ref="D204:D205"/>
    <mergeCell ref="D206:D207"/>
    <mergeCell ref="D214:D216"/>
    <mergeCell ref="D437:D438"/>
    <mergeCell ref="D419:D420"/>
    <mergeCell ref="D407:D411"/>
    <mergeCell ref="D393:D396"/>
    <mergeCell ref="D368:D369"/>
    <mergeCell ref="D325:D326"/>
    <mergeCell ref="D221:D222"/>
    <mergeCell ref="D225:D226"/>
    <mergeCell ref="D231:D233"/>
  </mergeCells>
  <pageMargins left="0.95833333333333337" right="0.26041666666666669" top="0.94488188976377963" bottom="0.35433070866141736" header="0" footer="0"/>
  <pageSetup paperSize="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2" sqref="A2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2024-02-06T13:06:10Z</dcterms:modified>
</cp:coreProperties>
</file>