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Лист1!$13:$13</definedName>
    <definedName name="_xlnm.Print_Area" localSheetId="0">Лист1!$A$1:$K$70</definedName>
  </definedNames>
  <calcPr calcId="145621"/>
</workbook>
</file>

<file path=xl/calcChain.xml><?xml version="1.0" encoding="utf-8"?>
<calcChain xmlns="http://schemas.openxmlformats.org/spreadsheetml/2006/main">
  <c r="H68" i="1" l="1"/>
  <c r="I68" i="1"/>
  <c r="J68" i="1"/>
  <c r="K68" i="1"/>
  <c r="H66" i="1"/>
  <c r="I66" i="1"/>
  <c r="J66" i="1"/>
  <c r="K66" i="1"/>
  <c r="K42" i="1"/>
  <c r="I42" i="1"/>
  <c r="E40" i="1"/>
  <c r="F40" i="1"/>
  <c r="G40" i="1"/>
  <c r="J36" i="1"/>
  <c r="I36" i="1"/>
  <c r="H36" i="1"/>
  <c r="K36" i="1"/>
  <c r="J24" i="1"/>
  <c r="I22" i="1"/>
  <c r="H22" i="1"/>
  <c r="D17" i="1"/>
  <c r="E17" i="1"/>
  <c r="F17" i="1"/>
  <c r="G17" i="1"/>
  <c r="C17" i="1"/>
  <c r="J19" i="1"/>
  <c r="H19" i="1"/>
  <c r="C60" i="1"/>
  <c r="D60" i="1"/>
  <c r="G33" i="1"/>
  <c r="F33" i="1"/>
  <c r="D33" i="1"/>
  <c r="E33" i="1"/>
  <c r="C33" i="1"/>
  <c r="I39" i="1" l="1"/>
  <c r="I32" i="1"/>
  <c r="I21" i="1"/>
  <c r="J16" i="1"/>
  <c r="H16" i="1"/>
  <c r="D40" i="1"/>
  <c r="C40" i="1"/>
  <c r="H42" i="1"/>
  <c r="J42" i="1"/>
  <c r="K16" i="1" l="1"/>
  <c r="K18" i="1"/>
  <c r="K21" i="1"/>
  <c r="K22" i="1"/>
  <c r="K23" i="1"/>
  <c r="K24" i="1"/>
  <c r="K26" i="1"/>
  <c r="K27" i="1"/>
  <c r="K29" i="1"/>
  <c r="K30" i="1"/>
  <c r="K32" i="1"/>
  <c r="K34" i="1"/>
  <c r="K35" i="1"/>
  <c r="K37" i="1"/>
  <c r="K41" i="1"/>
  <c r="K44" i="1"/>
  <c r="K48" i="1"/>
  <c r="K51" i="1"/>
  <c r="K53" i="1"/>
  <c r="K55" i="1"/>
  <c r="K56" i="1"/>
  <c r="K57" i="1"/>
  <c r="K58" i="1"/>
  <c r="K59" i="1"/>
  <c r="K63" i="1"/>
  <c r="K64" i="1"/>
  <c r="K65" i="1"/>
  <c r="K67" i="1"/>
  <c r="K69" i="1"/>
  <c r="I16" i="1"/>
  <c r="I18" i="1"/>
  <c r="I23" i="1"/>
  <c r="I24" i="1"/>
  <c r="I26" i="1"/>
  <c r="I27" i="1"/>
  <c r="I29" i="1"/>
  <c r="I30" i="1"/>
  <c r="I34" i="1"/>
  <c r="I35" i="1"/>
  <c r="I37" i="1"/>
  <c r="I41" i="1"/>
  <c r="I44" i="1"/>
  <c r="I48" i="1"/>
  <c r="I51" i="1"/>
  <c r="I53" i="1"/>
  <c r="I55" i="1"/>
  <c r="I56" i="1"/>
  <c r="I57" i="1"/>
  <c r="I58" i="1"/>
  <c r="I59" i="1"/>
  <c r="I62" i="1"/>
  <c r="I63" i="1"/>
  <c r="I64" i="1"/>
  <c r="I65" i="1"/>
  <c r="I67" i="1"/>
  <c r="I69" i="1"/>
  <c r="E38" i="1"/>
  <c r="F38" i="1"/>
  <c r="G38" i="1"/>
  <c r="C38" i="1"/>
  <c r="D38" i="1"/>
  <c r="J59" i="1"/>
  <c r="H59" i="1"/>
  <c r="D52" i="1"/>
  <c r="E52" i="1"/>
  <c r="F52" i="1"/>
  <c r="G52" i="1"/>
  <c r="D50" i="1"/>
  <c r="E50" i="1"/>
  <c r="F50" i="1"/>
  <c r="G50" i="1"/>
  <c r="C52" i="1"/>
  <c r="C50" i="1"/>
  <c r="D47" i="1"/>
  <c r="D46" i="1" s="1"/>
  <c r="E47" i="1"/>
  <c r="E46" i="1" s="1"/>
  <c r="K46" i="1" s="1"/>
  <c r="F47" i="1"/>
  <c r="F46" i="1" s="1"/>
  <c r="G47" i="1"/>
  <c r="G46" i="1" s="1"/>
  <c r="C47" i="1"/>
  <c r="C46" i="1" s="1"/>
  <c r="I40" i="1"/>
  <c r="I38" i="1" l="1"/>
  <c r="I50" i="1"/>
  <c r="K50" i="1"/>
  <c r="I52" i="1"/>
  <c r="K40" i="1"/>
  <c r="G49" i="1"/>
  <c r="G45" i="1" s="1"/>
  <c r="K47" i="1"/>
  <c r="K52" i="1"/>
  <c r="I46" i="1"/>
  <c r="F49" i="1"/>
  <c r="F45" i="1" s="1"/>
  <c r="K33" i="1"/>
  <c r="I47" i="1"/>
  <c r="C31" i="1"/>
  <c r="I33" i="1"/>
  <c r="D49" i="1"/>
  <c r="D31" i="1"/>
  <c r="C49" i="1"/>
  <c r="E49" i="1"/>
  <c r="E45" i="1" s="1"/>
  <c r="J69" i="1"/>
  <c r="J67" i="1"/>
  <c r="J65" i="1"/>
  <c r="J64" i="1"/>
  <c r="J63" i="1"/>
  <c r="J62" i="1"/>
  <c r="J58" i="1"/>
  <c r="J57" i="1"/>
  <c r="J56" i="1"/>
  <c r="J55" i="1"/>
  <c r="J53" i="1"/>
  <c r="J52" i="1"/>
  <c r="J51" i="1"/>
  <c r="J50" i="1"/>
  <c r="J48" i="1"/>
  <c r="J47" i="1"/>
  <c r="J46" i="1"/>
  <c r="J44" i="1"/>
  <c r="J41" i="1"/>
  <c r="J40" i="1"/>
  <c r="J39" i="1"/>
  <c r="J38" i="1"/>
  <c r="J37" i="1"/>
  <c r="J35" i="1"/>
  <c r="J34" i="1"/>
  <c r="J33" i="1"/>
  <c r="J32" i="1"/>
  <c r="J30" i="1"/>
  <c r="J29" i="1"/>
  <c r="J27" i="1"/>
  <c r="J26" i="1"/>
  <c r="J23" i="1"/>
  <c r="J22" i="1"/>
  <c r="J21" i="1"/>
  <c r="J18" i="1"/>
  <c r="H69" i="1"/>
  <c r="H67" i="1"/>
  <c r="H65" i="1"/>
  <c r="H64" i="1"/>
  <c r="H63" i="1"/>
  <c r="H62" i="1"/>
  <c r="H58" i="1"/>
  <c r="H57" i="1"/>
  <c r="H56" i="1"/>
  <c r="H55" i="1"/>
  <c r="H53" i="1"/>
  <c r="H52" i="1"/>
  <c r="H51" i="1"/>
  <c r="H50" i="1"/>
  <c r="H48" i="1"/>
  <c r="H47" i="1"/>
  <c r="H46" i="1"/>
  <c r="H44" i="1"/>
  <c r="H41" i="1"/>
  <c r="H40" i="1"/>
  <c r="H39" i="1"/>
  <c r="H38" i="1"/>
  <c r="H37" i="1"/>
  <c r="H35" i="1"/>
  <c r="H34" i="1"/>
  <c r="H33" i="1"/>
  <c r="H32" i="1"/>
  <c r="H30" i="1"/>
  <c r="H29" i="1"/>
  <c r="H27" i="1"/>
  <c r="H26" i="1"/>
  <c r="H24" i="1"/>
  <c r="H23" i="1"/>
  <c r="H21" i="1"/>
  <c r="H18" i="1"/>
  <c r="F61" i="1"/>
  <c r="F60" i="1" s="1"/>
  <c r="E61" i="1"/>
  <c r="E60" i="1" s="1"/>
  <c r="D61" i="1"/>
  <c r="C61" i="1"/>
  <c r="G61" i="1"/>
  <c r="G60" i="1" s="1"/>
  <c r="G54" i="1"/>
  <c r="F54" i="1"/>
  <c r="E54" i="1"/>
  <c r="D54" i="1"/>
  <c r="C54" i="1"/>
  <c r="G43" i="1"/>
  <c r="F43" i="1"/>
  <c r="E43" i="1"/>
  <c r="D43" i="1"/>
  <c r="C43" i="1"/>
  <c r="G31" i="1"/>
  <c r="F31" i="1"/>
  <c r="E31" i="1"/>
  <c r="G28" i="1"/>
  <c r="F28" i="1"/>
  <c r="E28" i="1"/>
  <c r="D28" i="1"/>
  <c r="C28" i="1"/>
  <c r="G25" i="1"/>
  <c r="F25" i="1"/>
  <c r="E25" i="1"/>
  <c r="D25" i="1"/>
  <c r="C25" i="1"/>
  <c r="D20" i="1"/>
  <c r="C20" i="1"/>
  <c r="G20" i="1"/>
  <c r="F20" i="1"/>
  <c r="E20" i="1"/>
  <c r="G15" i="1"/>
  <c r="F15" i="1"/>
  <c r="E15" i="1"/>
  <c r="D15" i="1"/>
  <c r="C15" i="1"/>
  <c r="K54" i="1" l="1"/>
  <c r="I43" i="1"/>
  <c r="K43" i="1"/>
  <c r="I28" i="1"/>
  <c r="E14" i="1"/>
  <c r="F14" i="1"/>
  <c r="F70" i="1" s="1"/>
  <c r="G14" i="1"/>
  <c r="G70" i="1" s="1"/>
  <c r="J15" i="1"/>
  <c r="H15" i="1"/>
  <c r="K49" i="1"/>
  <c r="I17" i="1"/>
  <c r="K17" i="1"/>
  <c r="I54" i="1"/>
  <c r="I31" i="1"/>
  <c r="K31" i="1"/>
  <c r="I25" i="1"/>
  <c r="K25" i="1"/>
  <c r="K20" i="1"/>
  <c r="I20" i="1"/>
  <c r="I15" i="1"/>
  <c r="K15" i="1"/>
  <c r="K61" i="1"/>
  <c r="D45" i="1"/>
  <c r="K45" i="1" s="1"/>
  <c r="J49" i="1"/>
  <c r="J28" i="1"/>
  <c r="K28" i="1"/>
  <c r="I61" i="1"/>
  <c r="C45" i="1"/>
  <c r="I45" i="1" s="1"/>
  <c r="I49" i="1"/>
  <c r="J17" i="1"/>
  <c r="H49" i="1"/>
  <c r="J61" i="1"/>
  <c r="H17" i="1"/>
  <c r="H43" i="1"/>
  <c r="J43" i="1"/>
  <c r="J25" i="1"/>
  <c r="J54" i="1"/>
  <c r="H28" i="1"/>
  <c r="J31" i="1"/>
  <c r="H20" i="1"/>
  <c r="H54" i="1"/>
  <c r="H31" i="1"/>
  <c r="H25" i="1"/>
  <c r="H61" i="1"/>
  <c r="J20" i="1"/>
  <c r="D14" i="1" l="1"/>
  <c r="J14" i="1" s="1"/>
  <c r="C14" i="1"/>
  <c r="H14" i="1" s="1"/>
  <c r="H45" i="1"/>
  <c r="J60" i="1"/>
  <c r="K60" i="1"/>
  <c r="I60" i="1"/>
  <c r="J45" i="1"/>
  <c r="H60" i="1"/>
  <c r="E70" i="1"/>
  <c r="C70" i="1" l="1"/>
  <c r="H70" i="1" s="1"/>
  <c r="I14" i="1"/>
  <c r="D70" i="1"/>
  <c r="J70" i="1" s="1"/>
  <c r="K14" i="1"/>
  <c r="K70" i="1" l="1"/>
  <c r="I70" i="1"/>
</calcChain>
</file>

<file path=xl/sharedStrings.xml><?xml version="1.0" encoding="utf-8"?>
<sst xmlns="http://schemas.openxmlformats.org/spreadsheetml/2006/main" count="132" uniqueCount="128">
  <si>
    <t>Наименование дохода</t>
  </si>
  <si>
    <t>000 1 00 00000 00 0000 000</t>
  </si>
  <si>
    <t>НАЛОГОВЫЕ И НЕНАЛОГОВЫЕ ДОХОДЫ</t>
  </si>
  <si>
    <t xml:space="preserve">000 1 01 00000 00 0000 000 </t>
  </si>
  <si>
    <t xml:space="preserve">НАЛОГИ НА ПРИБЫЛЬ, ДОХОДЫ </t>
  </si>
  <si>
    <t>000 1 01 02000 01 0000 110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</si>
  <si>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</si>
  <si>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</si>
  <si>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</si>
  <si>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</si>
  <si>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</si>
  <si>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</si>
  <si>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000 1 05 01000 00 0000 110</t>
  </si>
  <si>
    <t>НАЛОГИ НА СОВОКУПНЫЙ ДОХОД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</si>
  <si>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</si>
  <si>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</si>
  <si>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</si>
  <si>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</si>
  <si>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</si>
  <si>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</si>
  <si>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</si>
  <si>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</si>
  <si>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</si>
  <si>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</si>
  <si>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</si>
  <si>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</si>
  <si>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</si>
  <si>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 xml:space="preserve">000 1 08 03000 01 0000 110 </t>
  </si>
  <si>
    <t>Государственная пошлина по делам, рассматриваемым в судах общей юрисдикции, мировыми судьями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</si>
  <si>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</si>
  <si>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</si>
  <si>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</si>
  <si>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</si>
  <si>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</si>
  <si>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 xml:space="preserve"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</si>
  <si>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000 1 11 05010 00 0000 120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</si>
  <si>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</si>
  <si>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</si>
  <si>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</si>
  <si>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</si>
  <si>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</si>
  <si>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</si>
  <si>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</si>
  <si>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</si>
  <si>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</si>
  <si>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</si>
  <si>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</si>
  <si>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</si>
  <si>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</si>
  <si>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 И КОМПЕНСАЦИИ ЗАТРАТ ГОСУДАРСТВА</t>
  </si>
  <si>
    <t>000 1 13 01000 00 0000 130</t>
  </si>
  <si>
    <t>000 1 13 01990 00 0000 130</t>
  </si>
  <si>
    <t>Доходы от оказания платных услуг (работ)</t>
  </si>
  <si>
    <t>Прочие доходы от оказания платных услуг (работ)</t>
  </si>
  <si>
    <t>000 1 14 00000 00 0000 000</t>
  </si>
  <si>
    <t>000 1 14 02000 00 0000 000</t>
  </si>
  <si>
    <t>ДОХОДЫ ОТ ПРОДАЖИ МАТЕРИАЛЬНЫХ И НЕМАТЕРИАЛЬНЫХ АКТИВОВ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</si>
  <si>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                                                    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</si>
  <si>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</si>
  <si>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</si>
  <si>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000 1 14 06300 00 0000 430 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</si>
  <si>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</si>
  <si>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</si>
  <si>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</si>
  <si>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</si>
  <si>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</si>
  <si>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</si>
  <si>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</si>
  <si>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</si>
  <si>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</si>
  <si>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</si>
  <si>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</si>
  <si>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</si>
  <si>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 xml:space="preserve">Субвенции бюджетам бюджетной системы Российской Федерации </t>
  </si>
  <si>
    <t>000 2 02 40000 00 0000 150</t>
  </si>
  <si>
    <t>Иные межбюджетные трансферты</t>
  </si>
  <si>
    <t>000 2 07 00000 00 0000 000</t>
  </si>
  <si>
    <t>ПРОЧИЕ БЕЗВОЗМЕЗДНЫЕ ПОСТУПЛЕНИЯ</t>
  </si>
  <si>
    <t>000 8 50 00000 00 0000 000</t>
  </si>
  <si>
    <t>Код                                 бюджетной классификации Российской Федерации</t>
  </si>
  <si>
    <t>ИТОГО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</si>
  <si>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</si>
  <si>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</si>
  <si>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000 1 11 05310 00 0000 120
</t>
  </si>
  <si>
    <t xml:space="preserve">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</si>
  <si>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</si>
  <si>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000 1 13 02000 00 0000 130
</t>
  </si>
  <si>
    <t xml:space="preserve">Доходы от компенсации затрат государства
</t>
  </si>
  <si>
    <t xml:space="preserve">000 1 13 02990 00 0000 130
</t>
  </si>
  <si>
    <t xml:space="preserve">Прочие доходы от компенсации затрат государства
</t>
  </si>
  <si>
    <t xml:space="preserve">000 1 11 05300 00 0000 120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</si>
  <si>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</si>
  <si>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000 1 13 02060 00 0000 130</t>
  </si>
  <si>
    <t xml:space="preserve">Доходы, поступающие в порядке возмещения расходов, понесенных в связи с эксплуатацией имущества
</t>
  </si>
  <si>
    <t>СВЕДЕНИЯ</t>
  </si>
  <si>
    <t>ПРОГНОЗ</t>
  </si>
  <si>
    <t>Отклонение</t>
  </si>
  <si>
    <t xml:space="preserve">                                                                                                                                                                                              ( тыс. руб.)</t>
  </si>
  <si>
    <t>Единый налог на вмененный доход для отдельных видов деятельности</t>
  </si>
  <si>
    <t>сумма</t>
  </si>
  <si>
    <t>%</t>
  </si>
  <si>
    <t>000 1 05 02000 02 0000 110</t>
  </si>
  <si>
    <t>000 1 17 00000 00 0000 000</t>
  </si>
  <si>
    <t>ПРОЧИЕ НЕНАЛОГОВЫЕ ДОХОДЫ</t>
  </si>
  <si>
    <t>000 1 111 09080 00 0000 120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</si>
  <si>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</si>
  <si>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>о доходах местного бюджета на 2025 год и плановый период 2026 и 2027 годов</t>
  </si>
  <si>
    <t>Отчет 2023</t>
  </si>
  <si>
    <t>Оценка 2024</t>
  </si>
  <si>
    <t>2025 к 2023</t>
  </si>
  <si>
    <t>2025 к 2024</t>
  </si>
  <si>
    <t>000 1 11 05030 00 0000 120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</si>
  <si>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</si>
  <si>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>000 2 03 00000 00 0000 000</t>
  </si>
  <si>
    <t xml:space="preserve">БЕЗВОЗМЕЗДНЫЕ ПОСТУПЛЕНИЯ ОТ ГОСУДАРСТВЕННЫХ (МУНИЦИПАЛЬНЫХ) ОРГАНИЗАЦИЙ
</t>
  </si>
  <si>
    <t>000 2 19 00000 00 0000 000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</si>
  <si>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</si>
  <si>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</si>
  <si>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</si>
  <si>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000 1 03 03000 01 0000 110</t>
  </si>
  <si>
    <t>Туристический налог</t>
  </si>
  <si>
    <t>-</t>
  </si>
  <si>
    <t>000 1 13 01994 14 0000 130</t>
  </si>
  <si>
    <t>000 1 13 02064 14 0000 130</t>
  </si>
  <si>
    <t xml:space="preserve">000 1 13 02994 14 0000 130
</t>
  </si>
  <si>
    <r>
      <t>Прочие доходы от оказания платных услуг (работ)</t>
    </r>
    <r>
      <rPr>
        <sz val="12"/>
        <color theme="1"/>
        <rFont val="Arial Unicode MS"/>
        <family val="2"/>
        <charset val="204"/>
      </rPr>
      <t xml:space="preserve"> </t>
    </r>
    <r>
      <rPr>
        <sz val="12"/>
        <color theme="1"/>
        <rFont val="Times New Roman"/>
        <family val="1"/>
        <charset val="204"/>
      </rPr>
      <t>получателями средств бюджетов муниципальных округов</t>
    </r>
  </si>
  <si>
    <t xml:space="preserve">Доходы, поступающие в порядке возмещения расходов, понесенных в связи с эксплуатацией имущества муниципальных округов
</t>
  </si>
  <si>
    <t xml:space="preserve">Прочие доходы от компенсации затрат бюджетов муниципальных округов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</si>
</sst>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Arial Unicode MS"/>
      <family val="2"/>
      <charset val="204"/>
    </font>
    <font>
      <b/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right" wrapText="1"/>
    </xf>
    <xf numFmtId="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justify" vertical="top" wrapText="1"/>
    </xf>
    <xf numFmtId="3" fontId="4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Alignment="1">
      <alignment wrapText="1"/>
    </xf>
    <xf numFmtId="3" fontId="3" fillId="0" borderId="0" xfId="0" applyNumberFormat="1" applyFont="1" applyAlignment="1">
      <alignment wrapText="1"/>
    </xf>
    <xf numFmtId="164" fontId="3" fillId="0" borderId="0" xfId="0" applyNumberFormat="1" applyFont="1" applyAlignment="1"/>
    <xf numFmtId="164" fontId="4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4" fontId="3" fillId="0" borderId="0" xfId="0" applyNumberFormat="1" applyFont="1" applyFill="1" applyAlignment="1">
      <alignment wrapText="1"/>
    </xf>
    <xf numFmtId="0" fontId="9" fillId="0" borderId="0" xfId="0" applyFont="1"/>
    <xf numFmtId="4" fontId="9" fillId="0" borderId="0" xfId="0" applyNumberFormat="1" applyFont="1"/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3" fontId="4" fillId="0" borderId="11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9" xfId="0" applyFont="1" applyBorder="1" applyAlignment="1">
      <alignment horizontal="right" vertical="center"/>
    </xf>
    <xf numFmtId="3" fontId="3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wrapText="1"/>
    </xf>
    <xf numFmtId="3" fontId="4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1"/>
  <sheetViews>
    <sheetView showGridLines="0" tabSelected="1" zoomScale="75" zoomScaleNormal="75" zoomScaleSheetLayoutView="75" workbookViewId="0">
      <selection activeCell="G70" sqref="G70"/>
    </sheetView>
  </sheetViews>
  <sheetFormatPr defaultRowHeight="14.4" x14ac:dyDescent="0.3"/>
  <cols>
    <col min="1" max="1" width="28.88671875" customWidth="1"/>
    <col min="2" max="2" width="48.6640625" customWidth="1"/>
    <col min="3" max="3" width="13.33203125" customWidth="1"/>
    <col min="4" max="4" width="13.5546875" customWidth="1"/>
    <col min="5" max="5" width="12.109375" customWidth="1"/>
    <col min="6" max="6" width="13" customWidth="1"/>
    <col min="7" max="7" width="12.109375" customWidth="1"/>
    <col min="8" max="8" width="12.6640625" style="5" customWidth="1"/>
    <col min="9" max="9" width="7.33203125" style="5" customWidth="1"/>
    <col min="10" max="10" width="13.44140625" style="5" customWidth="1"/>
    <col min="11" max="11" width="6.88671875" style="5" customWidth="1"/>
  </cols>
  <sheetData>
    <row r="1" spans="1:11" ht="18" x14ac:dyDescent="0.3">
      <c r="A1" s="1"/>
    </row>
    <row r="3" spans="1:11" ht="20.399999999999999" x14ac:dyDescent="0.3">
      <c r="A3" s="28" t="s">
        <v>94</v>
      </c>
      <c r="B3" s="28"/>
      <c r="C3" s="28"/>
      <c r="D3" s="28"/>
      <c r="E3" s="28"/>
      <c r="F3" s="28"/>
      <c r="G3" s="28"/>
      <c r="H3" s="28"/>
      <c r="I3" s="28"/>
      <c r="J3" s="28"/>
      <c r="K3" s="9"/>
    </row>
    <row r="4" spans="1:11" ht="21" hidden="1" x14ac:dyDescent="0.4">
      <c r="A4" s="26"/>
      <c r="B4" s="26"/>
      <c r="C4" s="26"/>
      <c r="D4" s="26"/>
      <c r="E4" s="26"/>
      <c r="F4" s="26"/>
      <c r="G4" s="26"/>
      <c r="H4" s="27"/>
      <c r="I4" s="27"/>
      <c r="J4" s="27"/>
    </row>
    <row r="5" spans="1:11" ht="20.399999999999999" x14ac:dyDescent="0.3">
      <c r="A5" s="28" t="s">
        <v>106</v>
      </c>
      <c r="B5" s="28"/>
      <c r="C5" s="28"/>
      <c r="D5" s="28"/>
      <c r="E5" s="28"/>
      <c r="F5" s="28"/>
      <c r="G5" s="28"/>
      <c r="H5" s="28"/>
      <c r="I5" s="28"/>
      <c r="J5" s="28"/>
      <c r="K5" s="9"/>
    </row>
    <row r="6" spans="1:11" ht="18" hidden="1" x14ac:dyDescent="0.3">
      <c r="A6" s="29"/>
      <c r="B6" s="29"/>
      <c r="C6" s="29"/>
      <c r="D6" s="29"/>
      <c r="E6" s="29"/>
      <c r="F6" s="29"/>
      <c r="G6" s="29"/>
      <c r="H6" s="29"/>
      <c r="I6" s="29"/>
      <c r="J6" s="29"/>
      <c r="K6" s="9"/>
    </row>
    <row r="8" spans="1:11" ht="18" x14ac:dyDescent="0.3">
      <c r="A8" s="48" t="s">
        <v>97</v>
      </c>
      <c r="B8" s="48"/>
      <c r="C8" s="48"/>
      <c r="D8" s="48"/>
      <c r="E8" s="48"/>
      <c r="F8" s="48"/>
      <c r="G8" s="48"/>
      <c r="H8" s="48"/>
      <c r="I8" s="48"/>
      <c r="J8" s="48"/>
      <c r="K8" s="48"/>
    </row>
    <row r="9" spans="1:11" x14ac:dyDescent="0.3">
      <c r="A9" s="40" t="s">
        <v>79</v>
      </c>
      <c r="B9" s="40" t="s">
        <v>0</v>
      </c>
      <c r="C9" s="30" t="s">
        <v>107</v>
      </c>
      <c r="D9" s="30" t="s">
        <v>108</v>
      </c>
      <c r="E9" s="34" t="s">
        <v>95</v>
      </c>
      <c r="F9" s="35"/>
      <c r="G9" s="36"/>
      <c r="H9" s="41" t="s">
        <v>96</v>
      </c>
      <c r="I9" s="42"/>
      <c r="J9" s="42"/>
      <c r="K9" s="36"/>
    </row>
    <row r="10" spans="1:11" x14ac:dyDescent="0.3">
      <c r="A10" s="40"/>
      <c r="B10" s="40"/>
      <c r="C10" s="32"/>
      <c r="D10" s="47"/>
      <c r="E10" s="37"/>
      <c r="F10" s="38"/>
      <c r="G10" s="39"/>
      <c r="H10" s="43"/>
      <c r="I10" s="44"/>
      <c r="J10" s="44"/>
      <c r="K10" s="39"/>
    </row>
    <row r="11" spans="1:11" x14ac:dyDescent="0.3">
      <c r="A11" s="40"/>
      <c r="B11" s="40"/>
      <c r="C11" s="32"/>
      <c r="D11" s="47"/>
      <c r="E11" s="30">
        <v>2025</v>
      </c>
      <c r="F11" s="30">
        <v>2026</v>
      </c>
      <c r="G11" s="30">
        <v>2027</v>
      </c>
      <c r="H11" s="45" t="s">
        <v>109</v>
      </c>
      <c r="I11" s="46"/>
      <c r="J11" s="45" t="s">
        <v>110</v>
      </c>
      <c r="K11" s="46"/>
    </row>
    <row r="12" spans="1:11" ht="29.4" customHeight="1" x14ac:dyDescent="0.3">
      <c r="A12" s="40"/>
      <c r="B12" s="40"/>
      <c r="C12" s="33"/>
      <c r="D12" s="31"/>
      <c r="E12" s="31"/>
      <c r="F12" s="31"/>
      <c r="G12" s="31"/>
      <c r="H12" s="19" t="s">
        <v>99</v>
      </c>
      <c r="I12" s="19" t="s">
        <v>100</v>
      </c>
      <c r="J12" s="19" t="s">
        <v>99</v>
      </c>
      <c r="K12" s="19" t="s">
        <v>100</v>
      </c>
    </row>
    <row r="13" spans="1:11" ht="18" x14ac:dyDescent="0.3">
      <c r="A13" s="2">
        <v>1</v>
      </c>
      <c r="B13" s="2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4">
        <v>8</v>
      </c>
      <c r="I13" s="10">
        <v>9</v>
      </c>
      <c r="J13" s="4">
        <v>10</v>
      </c>
      <c r="K13" s="10">
        <v>11</v>
      </c>
    </row>
    <row r="14" spans="1:11" ht="20.399999999999999" customHeight="1" x14ac:dyDescent="0.3">
      <c r="A14" s="11" t="s">
        <v>1</v>
      </c>
      <c r="B14" s="12" t="s">
        <v>2</v>
      </c>
      <c r="C14" s="20">
        <f>C15+C17+C20+C25+C28+C31+C43+C45+C54+C58+C59</f>
        <v>1184106.2999999998</v>
      </c>
      <c r="D14" s="25">
        <f>D15+D17+D20+D25+D28+D31+D43+D45+D54+D58+D59</f>
        <v>2184970.0599999996</v>
      </c>
      <c r="E14" s="20">
        <f>E15+E17+E20+E25+E28+E31+E43+E45+E54+E58+E59</f>
        <v>2128991.0700000003</v>
      </c>
      <c r="F14" s="20">
        <f>F15+F17+F20+F25+F28+F31+F43+F45+F54+F58+F59</f>
        <v>2159563.7600000002</v>
      </c>
      <c r="G14" s="20">
        <f>G15+G17+G20+G25+G28+G31+G43+G45+G54+G58+G59</f>
        <v>2258266.89</v>
      </c>
      <c r="H14" s="20">
        <f>E14-C14</f>
        <v>944884.77000000048</v>
      </c>
      <c r="I14" s="21">
        <f>E14/C14*100</f>
        <v>179.79729269238754</v>
      </c>
      <c r="J14" s="20">
        <f>E14-D14</f>
        <v>-55978.989999999292</v>
      </c>
      <c r="K14" s="21">
        <f>E14/D14*100</f>
        <v>97.43799738839445</v>
      </c>
    </row>
    <row r="15" spans="1:11" ht="19.2" customHeight="1" x14ac:dyDescent="0.3">
      <c r="A15" s="11" t="s">
        <v>3</v>
      </c>
      <c r="B15" s="13" t="s">
        <v>4</v>
      </c>
      <c r="C15" s="20">
        <f t="shared" ref="C15:G15" si="0">C16</f>
        <v>617748.1</v>
      </c>
      <c r="D15" s="20">
        <f t="shared" si="0"/>
        <v>1473343.17</v>
      </c>
      <c r="E15" s="20">
        <f t="shared" si="0"/>
        <v>1359231.47</v>
      </c>
      <c r="F15" s="20">
        <f t="shared" si="0"/>
        <v>1355651.54</v>
      </c>
      <c r="G15" s="20">
        <f t="shared" si="0"/>
        <v>1420009.92</v>
      </c>
      <c r="H15" s="20">
        <f>E15-C15</f>
        <v>741483.37</v>
      </c>
      <c r="I15" s="21">
        <f t="shared" ref="I15:I70" si="1">E15/C15*100</f>
        <v>220.03005270271166</v>
      </c>
      <c r="J15" s="20">
        <f>E15-D15</f>
        <v>-114111.69999999995</v>
      </c>
      <c r="K15" s="21">
        <f t="shared" ref="K15:K70" si="2">E15/D15*100</f>
        <v>92.254913700791107</v>
      </c>
    </row>
    <row r="16" spans="1:11" ht="15.6" x14ac:dyDescent="0.3">
      <c r="A16" s="14" t="s">
        <v>5</v>
      </c>
      <c r="B16" s="15" t="s">
        <v>6</v>
      </c>
      <c r="C16" s="23">
        <v>617748.1</v>
      </c>
      <c r="D16" s="23">
        <v>1473343.17</v>
      </c>
      <c r="E16" s="23">
        <v>1359231.47</v>
      </c>
      <c r="F16" s="23">
        <v>1355651.54</v>
      </c>
      <c r="G16" s="23">
        <v>1420009.92</v>
      </c>
      <c r="H16" s="23">
        <f>E16-C16</f>
        <v>741483.37</v>
      </c>
      <c r="I16" s="50">
        <f t="shared" si="1"/>
        <v>220.03005270271166</v>
      </c>
      <c r="J16" s="23">
        <f>E16-D16</f>
        <v>-114111.69999999995</v>
      </c>
      <c r="K16" s="50">
        <f t="shared" si="2"/>
        <v>92.254913700791107</v>
      </c>
    </row>
    <row r="17" spans="1:11" ht="47.4" customHeight="1" x14ac:dyDescent="0.3">
      <c r="A17" s="11" t="s">
        <v>7</v>
      </c>
      <c r="B17" s="11" t="s">
        <v>8</v>
      </c>
      <c r="C17" s="20">
        <f>C18+C19</f>
        <v>46624.6</v>
      </c>
      <c r="D17" s="20">
        <f t="shared" ref="D17:G17" si="3">D18+D19</f>
        <v>44439.56</v>
      </c>
      <c r="E17" s="20">
        <f t="shared" si="3"/>
        <v>59167.34</v>
      </c>
      <c r="F17" s="20">
        <f t="shared" si="3"/>
        <v>61888.56</v>
      </c>
      <c r="G17" s="20">
        <f t="shared" si="3"/>
        <v>65485.31</v>
      </c>
      <c r="H17" s="20">
        <f t="shared" ref="H17:H70" si="4">E17-C17</f>
        <v>12542.739999999998</v>
      </c>
      <c r="I17" s="21">
        <f t="shared" si="1"/>
        <v>126.90154982562854</v>
      </c>
      <c r="J17" s="20">
        <f t="shared" ref="J17:J70" si="5">E17-D17</f>
        <v>14727.779999999999</v>
      </c>
      <c r="K17" s="21">
        <f t="shared" si="2"/>
        <v>133.14114721207861</v>
      </c>
    </row>
    <row r="18" spans="1:11" ht="49.95" customHeight="1" x14ac:dyDescent="0.3">
      <c r="A18" s="14" t="s">
        <v>9</v>
      </c>
      <c r="B18" s="15" t="s">
        <v>10</v>
      </c>
      <c r="C18" s="23">
        <v>46624.6</v>
      </c>
      <c r="D18" s="23">
        <v>44439.56</v>
      </c>
      <c r="E18" s="23">
        <v>46667.34</v>
      </c>
      <c r="F18" s="23">
        <v>48188.56</v>
      </c>
      <c r="G18" s="23">
        <v>50385.31</v>
      </c>
      <c r="H18" s="23">
        <f t="shared" si="4"/>
        <v>42.739999999997963</v>
      </c>
      <c r="I18" s="50">
        <f t="shared" si="1"/>
        <v>100.09166834675256</v>
      </c>
      <c r="J18" s="23">
        <f t="shared" si="5"/>
        <v>2227.7799999999988</v>
      </c>
      <c r="K18" s="50">
        <f t="shared" si="2"/>
        <v>105.01305593484724</v>
      </c>
    </row>
    <row r="19" spans="1:11" ht="18.600000000000001" customHeight="1" x14ac:dyDescent="0.3">
      <c r="A19" s="14" t="s">
        <v>119</v>
      </c>
      <c r="B19" s="15" t="s">
        <v>120</v>
      </c>
      <c r="C19" s="23">
        <v>0</v>
      </c>
      <c r="D19" s="23">
        <v>0</v>
      </c>
      <c r="E19" s="23">
        <v>12500</v>
      </c>
      <c r="F19" s="23">
        <v>13700</v>
      </c>
      <c r="G19" s="23">
        <v>15100</v>
      </c>
      <c r="H19" s="23">
        <f t="shared" si="4"/>
        <v>12500</v>
      </c>
      <c r="I19" s="51" t="s">
        <v>121</v>
      </c>
      <c r="J19" s="23">
        <f t="shared" si="5"/>
        <v>12500</v>
      </c>
      <c r="K19" s="51" t="s">
        <v>121</v>
      </c>
    </row>
    <row r="20" spans="1:11" ht="21" customHeight="1" x14ac:dyDescent="0.3">
      <c r="A20" s="11" t="s">
        <v>11</v>
      </c>
      <c r="B20" s="13" t="s">
        <v>13</v>
      </c>
      <c r="C20" s="20">
        <f>C21+C23+C24+C22</f>
        <v>89592.500000000015</v>
      </c>
      <c r="D20" s="20">
        <f>D21+D23+D24+D22</f>
        <v>227128.51</v>
      </c>
      <c r="E20" s="20">
        <f t="shared" ref="E20:G20" si="6">E21+E23+E24</f>
        <v>262164</v>
      </c>
      <c r="F20" s="20">
        <f t="shared" si="6"/>
        <v>283641</v>
      </c>
      <c r="G20" s="20">
        <f t="shared" si="6"/>
        <v>305218</v>
      </c>
      <c r="H20" s="20">
        <f t="shared" si="4"/>
        <v>172571.5</v>
      </c>
      <c r="I20" s="21">
        <f t="shared" si="1"/>
        <v>292.61824371459659</v>
      </c>
      <c r="J20" s="20">
        <f t="shared" si="5"/>
        <v>35035.489999999991</v>
      </c>
      <c r="K20" s="21">
        <f t="shared" si="2"/>
        <v>115.42540388258611</v>
      </c>
    </row>
    <row r="21" spans="1:11" ht="30.6" customHeight="1" x14ac:dyDescent="0.3">
      <c r="A21" s="14" t="s">
        <v>12</v>
      </c>
      <c r="B21" s="15" t="s">
        <v>14</v>
      </c>
      <c r="C21" s="23">
        <v>78884.800000000003</v>
      </c>
      <c r="D21" s="23">
        <v>199032.26</v>
      </c>
      <c r="E21" s="23">
        <v>230898</v>
      </c>
      <c r="F21" s="23">
        <v>248291</v>
      </c>
      <c r="G21" s="23">
        <v>266503</v>
      </c>
      <c r="H21" s="23">
        <f t="shared" si="4"/>
        <v>152013.20000000001</v>
      </c>
      <c r="I21" s="50">
        <f t="shared" si="1"/>
        <v>292.70277670729973</v>
      </c>
      <c r="J21" s="23">
        <f t="shared" si="5"/>
        <v>31865.739999999991</v>
      </c>
      <c r="K21" s="50">
        <f t="shared" si="2"/>
        <v>116.01033922842457</v>
      </c>
    </row>
    <row r="22" spans="1:11" ht="32.4" customHeight="1" x14ac:dyDescent="0.3">
      <c r="A22" s="14" t="s">
        <v>101</v>
      </c>
      <c r="B22" s="15" t="s">
        <v>98</v>
      </c>
      <c r="C22" s="23">
        <v>-306.89999999999998</v>
      </c>
      <c r="D22" s="23">
        <v>50.37</v>
      </c>
      <c r="E22" s="23">
        <v>0</v>
      </c>
      <c r="F22" s="23">
        <v>0</v>
      </c>
      <c r="G22" s="23">
        <v>0</v>
      </c>
      <c r="H22" s="23">
        <f>E22-C22</f>
        <v>306.89999999999998</v>
      </c>
      <c r="I22" s="50">
        <f>E22/C22*100</f>
        <v>0</v>
      </c>
      <c r="J22" s="23">
        <f t="shared" si="5"/>
        <v>-50.37</v>
      </c>
      <c r="K22" s="50">
        <f t="shared" si="2"/>
        <v>0</v>
      </c>
    </row>
    <row r="23" spans="1:11" ht="19.2" customHeight="1" x14ac:dyDescent="0.3">
      <c r="A23" s="14" t="s">
        <v>15</v>
      </c>
      <c r="B23" s="15" t="s">
        <v>16</v>
      </c>
      <c r="C23" s="23">
        <v>5891.5</v>
      </c>
      <c r="D23" s="23">
        <v>6717.23</v>
      </c>
      <c r="E23" s="23">
        <v>5221</v>
      </c>
      <c r="F23" s="23">
        <v>5690</v>
      </c>
      <c r="G23" s="23">
        <v>6195</v>
      </c>
      <c r="H23" s="23">
        <f t="shared" si="4"/>
        <v>-670.5</v>
      </c>
      <c r="I23" s="50">
        <f t="shared" si="1"/>
        <v>88.619197148434182</v>
      </c>
      <c r="J23" s="23">
        <f t="shared" si="5"/>
        <v>-1496.2299999999996</v>
      </c>
      <c r="K23" s="50">
        <f t="shared" si="2"/>
        <v>77.725491013408814</v>
      </c>
    </row>
    <row r="24" spans="1:11" ht="30.6" customHeight="1" x14ac:dyDescent="0.3">
      <c r="A24" s="14" t="s">
        <v>17</v>
      </c>
      <c r="B24" s="15" t="s">
        <v>18</v>
      </c>
      <c r="C24" s="23">
        <v>5123.1000000000004</v>
      </c>
      <c r="D24" s="23">
        <v>21328.65</v>
      </c>
      <c r="E24" s="23">
        <v>26045</v>
      </c>
      <c r="F24" s="23">
        <v>29660</v>
      </c>
      <c r="G24" s="23">
        <v>32520</v>
      </c>
      <c r="H24" s="23">
        <f t="shared" si="4"/>
        <v>20921.900000000001</v>
      </c>
      <c r="I24" s="50">
        <f t="shared" si="1"/>
        <v>508.38359586968824</v>
      </c>
      <c r="J24" s="23">
        <f>E24-D24</f>
        <v>4716.3499999999985</v>
      </c>
      <c r="K24" s="50">
        <f t="shared" si="2"/>
        <v>122.11274506356473</v>
      </c>
    </row>
    <row r="25" spans="1:11" ht="15.6" x14ac:dyDescent="0.3">
      <c r="A25" s="11" t="s">
        <v>19</v>
      </c>
      <c r="B25" s="13" t="s">
        <v>20</v>
      </c>
      <c r="C25" s="20">
        <f t="shared" ref="C25:G25" si="7">C26+C27</f>
        <v>227855.3</v>
      </c>
      <c r="D25" s="20">
        <f t="shared" si="7"/>
        <v>226503.39</v>
      </c>
      <c r="E25" s="20">
        <f t="shared" si="7"/>
        <v>230696</v>
      </c>
      <c r="F25" s="20">
        <f t="shared" si="7"/>
        <v>240926</v>
      </c>
      <c r="G25" s="20">
        <f t="shared" si="7"/>
        <v>249823</v>
      </c>
      <c r="H25" s="20">
        <f t="shared" si="4"/>
        <v>2840.7000000000116</v>
      </c>
      <c r="I25" s="21">
        <f t="shared" si="1"/>
        <v>101.24671227748487</v>
      </c>
      <c r="J25" s="20">
        <f t="shared" si="5"/>
        <v>4192.609999999986</v>
      </c>
      <c r="K25" s="21">
        <f t="shared" si="2"/>
        <v>101.85101423868312</v>
      </c>
    </row>
    <row r="26" spans="1:11" ht="15.6" x14ac:dyDescent="0.3">
      <c r="A26" s="14" t="s">
        <v>21</v>
      </c>
      <c r="B26" s="15" t="s">
        <v>22</v>
      </c>
      <c r="C26" s="23">
        <v>87554.4</v>
      </c>
      <c r="D26" s="23">
        <v>86758</v>
      </c>
      <c r="E26" s="23">
        <v>88788</v>
      </c>
      <c r="F26" s="23">
        <v>88886</v>
      </c>
      <c r="G26" s="23">
        <v>88985</v>
      </c>
      <c r="H26" s="23">
        <f t="shared" si="4"/>
        <v>1233.6000000000058</v>
      </c>
      <c r="I26" s="50">
        <f t="shared" si="1"/>
        <v>101.40895260546587</v>
      </c>
      <c r="J26" s="23">
        <f t="shared" si="5"/>
        <v>2030</v>
      </c>
      <c r="K26" s="50">
        <f t="shared" si="2"/>
        <v>102.33984185896401</v>
      </c>
    </row>
    <row r="27" spans="1:11" ht="15.6" x14ac:dyDescent="0.3">
      <c r="A27" s="14" t="s">
        <v>23</v>
      </c>
      <c r="B27" s="15" t="s">
        <v>24</v>
      </c>
      <c r="C27" s="23">
        <v>140300.9</v>
      </c>
      <c r="D27" s="23">
        <v>139745.39000000001</v>
      </c>
      <c r="E27" s="23">
        <v>141908</v>
      </c>
      <c r="F27" s="23">
        <v>152040</v>
      </c>
      <c r="G27" s="23">
        <v>160838</v>
      </c>
      <c r="H27" s="23">
        <f t="shared" si="4"/>
        <v>1607.1000000000058</v>
      </c>
      <c r="I27" s="50">
        <f t="shared" si="1"/>
        <v>101.14546663635086</v>
      </c>
      <c r="J27" s="23">
        <f t="shared" si="5"/>
        <v>2162.609999999986</v>
      </c>
      <c r="K27" s="50">
        <f t="shared" si="2"/>
        <v>101.54753584357951</v>
      </c>
    </row>
    <row r="28" spans="1:11" ht="21" customHeight="1" x14ac:dyDescent="0.3">
      <c r="A28" s="11" t="s">
        <v>25</v>
      </c>
      <c r="B28" s="13" t="s">
        <v>26</v>
      </c>
      <c r="C28" s="20">
        <f t="shared" ref="C28:G28" si="8">C29+C30</f>
        <v>19924.400000000001</v>
      </c>
      <c r="D28" s="20">
        <f t="shared" si="8"/>
        <v>26405.42</v>
      </c>
      <c r="E28" s="20">
        <f t="shared" si="8"/>
        <v>20342</v>
      </c>
      <c r="F28" s="20">
        <f t="shared" si="8"/>
        <v>20602</v>
      </c>
      <c r="G28" s="20">
        <f t="shared" si="8"/>
        <v>20866</v>
      </c>
      <c r="H28" s="20">
        <f t="shared" si="4"/>
        <v>417.59999999999854</v>
      </c>
      <c r="I28" s="21">
        <f t="shared" si="1"/>
        <v>102.0959225873803</v>
      </c>
      <c r="J28" s="20">
        <f t="shared" si="5"/>
        <v>-6063.4199999999983</v>
      </c>
      <c r="K28" s="21">
        <f t="shared" si="2"/>
        <v>77.037214329482367</v>
      </c>
    </row>
    <row r="29" spans="1:11" ht="49.2" customHeight="1" x14ac:dyDescent="0.3">
      <c r="A29" s="14" t="s">
        <v>27</v>
      </c>
      <c r="B29" s="15" t="s">
        <v>28</v>
      </c>
      <c r="C29" s="23">
        <v>19874.400000000001</v>
      </c>
      <c r="D29" s="23">
        <v>26295.42</v>
      </c>
      <c r="E29" s="23">
        <v>20012</v>
      </c>
      <c r="F29" s="23">
        <v>20272</v>
      </c>
      <c r="G29" s="23">
        <v>20536</v>
      </c>
      <c r="H29" s="23">
        <f t="shared" si="4"/>
        <v>137.59999999999854</v>
      </c>
      <c r="I29" s="50">
        <f t="shared" si="1"/>
        <v>100.69234794509518</v>
      </c>
      <c r="J29" s="23">
        <f t="shared" si="5"/>
        <v>-6283.4199999999983</v>
      </c>
      <c r="K29" s="50">
        <f t="shared" si="2"/>
        <v>76.104507933320704</v>
      </c>
    </row>
    <row r="30" spans="1:11" ht="48.6" customHeight="1" x14ac:dyDescent="0.3">
      <c r="A30" s="14" t="s">
        <v>29</v>
      </c>
      <c r="B30" s="15" t="s">
        <v>30</v>
      </c>
      <c r="C30" s="23">
        <v>50</v>
      </c>
      <c r="D30" s="23">
        <v>110</v>
      </c>
      <c r="E30" s="23">
        <v>330</v>
      </c>
      <c r="F30" s="23">
        <v>330</v>
      </c>
      <c r="G30" s="23">
        <v>330</v>
      </c>
      <c r="H30" s="23">
        <f t="shared" si="4"/>
        <v>280</v>
      </c>
      <c r="I30" s="50">
        <f t="shared" si="1"/>
        <v>660</v>
      </c>
      <c r="J30" s="23">
        <f t="shared" si="5"/>
        <v>220</v>
      </c>
      <c r="K30" s="50">
        <f t="shared" si="2"/>
        <v>300</v>
      </c>
    </row>
    <row r="31" spans="1:11" ht="61.5" customHeight="1" x14ac:dyDescent="0.3">
      <c r="A31" s="11" t="s">
        <v>31</v>
      </c>
      <c r="B31" s="11" t="s">
        <v>32</v>
      </c>
      <c r="C31" s="20">
        <f>C32+C33+C40+C38</f>
        <v>104861.40000000001</v>
      </c>
      <c r="D31" s="20">
        <f>D32+D33+D40+D38</f>
        <v>110696.76999999999</v>
      </c>
      <c r="E31" s="20">
        <f>E32+E33+E40+E38</f>
        <v>110874.13</v>
      </c>
      <c r="F31" s="20">
        <f>F32+F33+F40+F38</f>
        <v>110874.13</v>
      </c>
      <c r="G31" s="20">
        <f>G32+G33+G40+G38</f>
        <v>110874.13</v>
      </c>
      <c r="H31" s="20">
        <f t="shared" si="4"/>
        <v>6012.7299999999959</v>
      </c>
      <c r="I31" s="21">
        <f t="shared" si="1"/>
        <v>105.73397837526485</v>
      </c>
      <c r="J31" s="20">
        <f t="shared" si="5"/>
        <v>177.36000000001513</v>
      </c>
      <c r="K31" s="21">
        <f t="shared" si="2"/>
        <v>100.16022147710363</v>
      </c>
    </row>
    <row r="32" spans="1:11" ht="93.6" customHeight="1" x14ac:dyDescent="0.3">
      <c r="A32" s="14" t="s">
        <v>81</v>
      </c>
      <c r="B32" s="16" t="s">
        <v>82</v>
      </c>
      <c r="C32" s="24">
        <v>616.79999999999995</v>
      </c>
      <c r="D32" s="24">
        <v>689.68</v>
      </c>
      <c r="E32" s="24">
        <v>655.19000000000005</v>
      </c>
      <c r="F32" s="24">
        <v>655.19000000000005</v>
      </c>
      <c r="G32" s="24">
        <v>655.19000000000005</v>
      </c>
      <c r="H32" s="23">
        <f t="shared" si="4"/>
        <v>38.3900000000001</v>
      </c>
      <c r="I32" s="50">
        <f t="shared" si="1"/>
        <v>106.22405966277564</v>
      </c>
      <c r="J32" s="23">
        <f t="shared" si="5"/>
        <v>-34.489999999999895</v>
      </c>
      <c r="K32" s="50">
        <f t="shared" si="2"/>
        <v>94.999130031318884</v>
      </c>
    </row>
    <row r="33" spans="1:11" ht="108" customHeight="1" x14ac:dyDescent="0.3">
      <c r="A33" s="14" t="s">
        <v>33</v>
      </c>
      <c r="B33" s="15" t="s">
        <v>34</v>
      </c>
      <c r="C33" s="23">
        <f>C34+C35+C37+C36</f>
        <v>99853.200000000012</v>
      </c>
      <c r="D33" s="23">
        <f t="shared" ref="D33:G33" si="9">D34+D35+D37+D36</f>
        <v>106615.36</v>
      </c>
      <c r="E33" s="23">
        <f t="shared" si="9"/>
        <v>107377.74</v>
      </c>
      <c r="F33" s="23">
        <f t="shared" si="9"/>
        <v>107377.74</v>
      </c>
      <c r="G33" s="23">
        <f t="shared" si="9"/>
        <v>107377.74</v>
      </c>
      <c r="H33" s="23">
        <f t="shared" si="4"/>
        <v>7524.5399999999936</v>
      </c>
      <c r="I33" s="50">
        <f t="shared" si="1"/>
        <v>107.53560226412372</v>
      </c>
      <c r="J33" s="23">
        <f t="shared" si="5"/>
        <v>762.38000000000466</v>
      </c>
      <c r="K33" s="50">
        <f t="shared" si="2"/>
        <v>100.71507520117177</v>
      </c>
    </row>
    <row r="34" spans="1:11" ht="79.95" customHeight="1" x14ac:dyDescent="0.3">
      <c r="A34" s="14" t="s">
        <v>35</v>
      </c>
      <c r="B34" s="15" t="s">
        <v>36</v>
      </c>
      <c r="C34" s="23">
        <v>96321.1</v>
      </c>
      <c r="D34" s="23">
        <v>103272.74</v>
      </c>
      <c r="E34" s="23">
        <v>103599.13</v>
      </c>
      <c r="F34" s="23">
        <v>103599.13</v>
      </c>
      <c r="G34" s="23">
        <v>103599.13</v>
      </c>
      <c r="H34" s="23">
        <f t="shared" si="4"/>
        <v>7278.0299999999988</v>
      </c>
      <c r="I34" s="50">
        <f t="shared" si="1"/>
        <v>107.55600797748363</v>
      </c>
      <c r="J34" s="23">
        <f t="shared" si="5"/>
        <v>326.38999999999942</v>
      </c>
      <c r="K34" s="50">
        <f t="shared" si="2"/>
        <v>100.31604661598017</v>
      </c>
    </row>
    <row r="35" spans="1:11" ht="111" customHeight="1" x14ac:dyDescent="0.3">
      <c r="A35" s="14" t="s">
        <v>37</v>
      </c>
      <c r="B35" s="15" t="s">
        <v>38</v>
      </c>
      <c r="C35" s="23">
        <v>1325.2</v>
      </c>
      <c r="D35" s="23">
        <v>1175.23</v>
      </c>
      <c r="E35" s="23">
        <v>1596.14</v>
      </c>
      <c r="F35" s="23">
        <v>1596.14</v>
      </c>
      <c r="G35" s="23">
        <v>1596.14</v>
      </c>
      <c r="H35" s="23">
        <f t="shared" si="4"/>
        <v>270.94000000000005</v>
      </c>
      <c r="I35" s="50">
        <f t="shared" si="1"/>
        <v>120.44521581648053</v>
      </c>
      <c r="J35" s="23">
        <f t="shared" si="5"/>
        <v>420.91000000000008</v>
      </c>
      <c r="K35" s="50">
        <f t="shared" si="2"/>
        <v>135.81511704091966</v>
      </c>
    </row>
    <row r="36" spans="1:11" ht="111" customHeight="1" x14ac:dyDescent="0.3">
      <c r="A36" s="14" t="s">
        <v>111</v>
      </c>
      <c r="B36" s="15" t="s">
        <v>112</v>
      </c>
      <c r="C36" s="23">
        <v>46.1</v>
      </c>
      <c r="D36" s="23">
        <v>93.62</v>
      </c>
      <c r="E36" s="23">
        <v>108.7</v>
      </c>
      <c r="F36" s="23">
        <v>108.7</v>
      </c>
      <c r="G36" s="23">
        <v>108.7</v>
      </c>
      <c r="H36" s="23">
        <f>E36-C36</f>
        <v>62.6</v>
      </c>
      <c r="I36" s="50">
        <f>E36/C36*100</f>
        <v>235.79175704989152</v>
      </c>
      <c r="J36" s="23">
        <f>E36-D36</f>
        <v>15.079999999999998</v>
      </c>
      <c r="K36" s="50">
        <f t="shared" si="2"/>
        <v>116.10766930143133</v>
      </c>
    </row>
    <row r="37" spans="1:11" ht="50.4" customHeight="1" x14ac:dyDescent="0.3">
      <c r="A37" s="14" t="s">
        <v>39</v>
      </c>
      <c r="B37" s="15" t="s">
        <v>40</v>
      </c>
      <c r="C37" s="23">
        <v>2160.8000000000002</v>
      </c>
      <c r="D37" s="23">
        <v>2073.77</v>
      </c>
      <c r="E37" s="23">
        <v>2073.77</v>
      </c>
      <c r="F37" s="23">
        <v>2073.77</v>
      </c>
      <c r="G37" s="23">
        <v>2073.77</v>
      </c>
      <c r="H37" s="23">
        <f t="shared" si="4"/>
        <v>-87.0300000000002</v>
      </c>
      <c r="I37" s="50">
        <f t="shared" si="1"/>
        <v>95.972325064790809</v>
      </c>
      <c r="J37" s="23">
        <f t="shared" si="5"/>
        <v>0</v>
      </c>
      <c r="K37" s="50">
        <f t="shared" si="2"/>
        <v>100</v>
      </c>
    </row>
    <row r="38" spans="1:11" ht="50.4" customHeight="1" x14ac:dyDescent="0.3">
      <c r="A38" s="14" t="s">
        <v>90</v>
      </c>
      <c r="B38" s="15" t="s">
        <v>91</v>
      </c>
      <c r="C38" s="23">
        <f>C39</f>
        <v>64.400000000000006</v>
      </c>
      <c r="D38" s="23">
        <f>D39</f>
        <v>104.26</v>
      </c>
      <c r="E38" s="23">
        <f t="shared" ref="E38:G38" si="10">E39</f>
        <v>0</v>
      </c>
      <c r="F38" s="23">
        <f t="shared" si="10"/>
        <v>0</v>
      </c>
      <c r="G38" s="23">
        <f t="shared" si="10"/>
        <v>0</v>
      </c>
      <c r="H38" s="23">
        <f t="shared" si="4"/>
        <v>-64.400000000000006</v>
      </c>
      <c r="I38" s="50">
        <f t="shared" si="1"/>
        <v>0</v>
      </c>
      <c r="J38" s="23">
        <f t="shared" si="5"/>
        <v>-104.26</v>
      </c>
      <c r="K38" s="50">
        <v>0</v>
      </c>
    </row>
    <row r="39" spans="1:11" ht="51" customHeight="1" x14ac:dyDescent="0.3">
      <c r="A39" s="14" t="s">
        <v>83</v>
      </c>
      <c r="B39" s="15" t="s">
        <v>84</v>
      </c>
      <c r="C39" s="23">
        <v>64.400000000000006</v>
      </c>
      <c r="D39" s="23">
        <v>104.26</v>
      </c>
      <c r="E39" s="23">
        <v>0</v>
      </c>
      <c r="F39" s="23">
        <v>0</v>
      </c>
      <c r="G39" s="23">
        <v>0</v>
      </c>
      <c r="H39" s="23">
        <f t="shared" si="4"/>
        <v>-64.400000000000006</v>
      </c>
      <c r="I39" s="50">
        <f t="shared" si="1"/>
        <v>0</v>
      </c>
      <c r="J39" s="23">
        <f t="shared" si="5"/>
        <v>-104.26</v>
      </c>
      <c r="K39" s="50">
        <v>0</v>
      </c>
    </row>
    <row r="40" spans="1:11" ht="94.2" customHeight="1" x14ac:dyDescent="0.3">
      <c r="A40" s="14" t="s">
        <v>41</v>
      </c>
      <c r="B40" s="15" t="s">
        <v>42</v>
      </c>
      <c r="C40" s="23">
        <f>C41+C42</f>
        <v>4327</v>
      </c>
      <c r="D40" s="23">
        <f t="shared" ref="D40:G40" si="11">D41+D42</f>
        <v>3287.4700000000003</v>
      </c>
      <c r="E40" s="23">
        <f t="shared" si="11"/>
        <v>2841.2000000000003</v>
      </c>
      <c r="F40" s="23">
        <f t="shared" si="11"/>
        <v>2841.2000000000003</v>
      </c>
      <c r="G40" s="23">
        <f t="shared" si="11"/>
        <v>2841.2000000000003</v>
      </c>
      <c r="H40" s="23">
        <f t="shared" si="4"/>
        <v>-1485.7999999999997</v>
      </c>
      <c r="I40" s="50">
        <f t="shared" si="1"/>
        <v>65.662121562283346</v>
      </c>
      <c r="J40" s="23">
        <f t="shared" si="5"/>
        <v>-446.27</v>
      </c>
      <c r="K40" s="50">
        <f t="shared" si="2"/>
        <v>86.425123271086889</v>
      </c>
    </row>
    <row r="41" spans="1:11" ht="93.6" customHeight="1" x14ac:dyDescent="0.3">
      <c r="A41" s="14" t="s">
        <v>43</v>
      </c>
      <c r="B41" s="15" t="s">
        <v>85</v>
      </c>
      <c r="C41" s="23">
        <v>554.70000000000005</v>
      </c>
      <c r="D41" s="23">
        <v>520.16999999999996</v>
      </c>
      <c r="E41" s="23">
        <v>516.41999999999996</v>
      </c>
      <c r="F41" s="23">
        <v>516.41999999999996</v>
      </c>
      <c r="G41" s="23">
        <v>516.41999999999996</v>
      </c>
      <c r="H41" s="23">
        <f t="shared" si="4"/>
        <v>-38.280000000000086</v>
      </c>
      <c r="I41" s="50">
        <f t="shared" si="1"/>
        <v>93.098972417522972</v>
      </c>
      <c r="J41" s="23">
        <f t="shared" si="5"/>
        <v>-3.75</v>
      </c>
      <c r="K41" s="50">
        <f t="shared" si="2"/>
        <v>99.279081838629679</v>
      </c>
    </row>
    <row r="42" spans="1:11" ht="143.4" customHeight="1" x14ac:dyDescent="0.3">
      <c r="A42" s="14" t="s">
        <v>104</v>
      </c>
      <c r="B42" s="15" t="s">
        <v>105</v>
      </c>
      <c r="C42" s="23">
        <v>3772.3</v>
      </c>
      <c r="D42" s="23">
        <v>2767.3</v>
      </c>
      <c r="E42" s="23">
        <v>2324.7800000000002</v>
      </c>
      <c r="F42" s="23">
        <v>2324.7800000000002</v>
      </c>
      <c r="G42" s="23">
        <v>2324.7800000000002</v>
      </c>
      <c r="H42" s="23">
        <f t="shared" si="4"/>
        <v>-1447.52</v>
      </c>
      <c r="I42" s="50">
        <f t="shared" si="1"/>
        <v>61.627654216260638</v>
      </c>
      <c r="J42" s="23">
        <f t="shared" si="5"/>
        <v>-442.52</v>
      </c>
      <c r="K42" s="50">
        <f t="shared" si="2"/>
        <v>84.008961803924407</v>
      </c>
    </row>
    <row r="43" spans="1:11" ht="33.6" customHeight="1" x14ac:dyDescent="0.3">
      <c r="A43" s="11" t="s">
        <v>44</v>
      </c>
      <c r="B43" s="13" t="s">
        <v>45</v>
      </c>
      <c r="C43" s="20">
        <f t="shared" ref="C43:G43" si="12">C44</f>
        <v>2864.4</v>
      </c>
      <c r="D43" s="20">
        <f t="shared" si="12"/>
        <v>1812.03</v>
      </c>
      <c r="E43" s="20">
        <f t="shared" si="12"/>
        <v>2864.33</v>
      </c>
      <c r="F43" s="20">
        <f t="shared" si="12"/>
        <v>2864.33</v>
      </c>
      <c r="G43" s="20">
        <f t="shared" si="12"/>
        <v>2864.33</v>
      </c>
      <c r="H43" s="20">
        <f t="shared" si="4"/>
        <v>-7.0000000000163709E-2</v>
      </c>
      <c r="I43" s="21">
        <f t="shared" si="1"/>
        <v>99.997556207233615</v>
      </c>
      <c r="J43" s="20">
        <f t="shared" si="5"/>
        <v>1052.3</v>
      </c>
      <c r="K43" s="21">
        <f t="shared" si="2"/>
        <v>158.07298996153486</v>
      </c>
    </row>
    <row r="44" spans="1:11" ht="31.2" x14ac:dyDescent="0.3">
      <c r="A44" s="14" t="s">
        <v>46</v>
      </c>
      <c r="B44" s="15" t="s">
        <v>47</v>
      </c>
      <c r="C44" s="23">
        <v>2864.4</v>
      </c>
      <c r="D44" s="23">
        <v>1812.03</v>
      </c>
      <c r="E44" s="23">
        <v>2864.33</v>
      </c>
      <c r="F44" s="23">
        <v>2864.33</v>
      </c>
      <c r="G44" s="23">
        <v>2864.33</v>
      </c>
      <c r="H44" s="23">
        <f t="shared" si="4"/>
        <v>-7.0000000000163709E-2</v>
      </c>
      <c r="I44" s="50">
        <f t="shared" si="1"/>
        <v>99.997556207233615</v>
      </c>
      <c r="J44" s="23">
        <f t="shared" si="5"/>
        <v>1052.3</v>
      </c>
      <c r="K44" s="50">
        <f t="shared" si="2"/>
        <v>158.07298996153486</v>
      </c>
    </row>
    <row r="45" spans="1:11" ht="34.200000000000003" customHeight="1" x14ac:dyDescent="0.3">
      <c r="A45" s="11" t="s">
        <v>48</v>
      </c>
      <c r="B45" s="13" t="s">
        <v>49</v>
      </c>
      <c r="C45" s="20">
        <f t="shared" ref="C45:G45" si="13">C46+C49</f>
        <v>25948.199999999997</v>
      </c>
      <c r="D45" s="20">
        <f t="shared" si="13"/>
        <v>30928.440000000002</v>
      </c>
      <c r="E45" s="20">
        <f t="shared" si="13"/>
        <v>45320.81</v>
      </c>
      <c r="F45" s="20">
        <f t="shared" si="13"/>
        <v>45320.81</v>
      </c>
      <c r="G45" s="20">
        <f t="shared" si="13"/>
        <v>45320.81</v>
      </c>
      <c r="H45" s="20">
        <f t="shared" si="4"/>
        <v>19372.61</v>
      </c>
      <c r="I45" s="21">
        <f t="shared" si="1"/>
        <v>174.65878172667084</v>
      </c>
      <c r="J45" s="20">
        <f t="shared" si="5"/>
        <v>14392.369999999995</v>
      </c>
      <c r="K45" s="21">
        <f t="shared" si="2"/>
        <v>146.53441945342215</v>
      </c>
    </row>
    <row r="46" spans="1:11" ht="18.600000000000001" customHeight="1" x14ac:dyDescent="0.3">
      <c r="A46" s="14" t="s">
        <v>50</v>
      </c>
      <c r="B46" s="15" t="s">
        <v>52</v>
      </c>
      <c r="C46" s="23">
        <f>C47</f>
        <v>19946.099999999999</v>
      </c>
      <c r="D46" s="23">
        <f t="shared" ref="D46:G47" si="14">D47</f>
        <v>20499</v>
      </c>
      <c r="E46" s="23">
        <f t="shared" si="14"/>
        <v>42379.15</v>
      </c>
      <c r="F46" s="23">
        <f t="shared" si="14"/>
        <v>42379.15</v>
      </c>
      <c r="G46" s="23">
        <f t="shared" si="14"/>
        <v>42379.15</v>
      </c>
      <c r="H46" s="23">
        <f t="shared" si="4"/>
        <v>22433.050000000003</v>
      </c>
      <c r="I46" s="50">
        <f t="shared" si="1"/>
        <v>212.46835220920383</v>
      </c>
      <c r="J46" s="23">
        <f t="shared" si="5"/>
        <v>21880.15</v>
      </c>
      <c r="K46" s="50">
        <f t="shared" si="2"/>
        <v>206.73764573881655</v>
      </c>
    </row>
    <row r="47" spans="1:11" ht="16.95" customHeight="1" x14ac:dyDescent="0.3">
      <c r="A47" s="14" t="s">
        <v>51</v>
      </c>
      <c r="B47" s="15" t="s">
        <v>53</v>
      </c>
      <c r="C47" s="23">
        <f>C48</f>
        <v>19946.099999999999</v>
      </c>
      <c r="D47" s="23">
        <f t="shared" si="14"/>
        <v>20499</v>
      </c>
      <c r="E47" s="23">
        <f t="shared" si="14"/>
        <v>42379.15</v>
      </c>
      <c r="F47" s="23">
        <f t="shared" si="14"/>
        <v>42379.15</v>
      </c>
      <c r="G47" s="23">
        <f t="shared" si="14"/>
        <v>42379.15</v>
      </c>
      <c r="H47" s="23">
        <f t="shared" si="4"/>
        <v>22433.050000000003</v>
      </c>
      <c r="I47" s="50">
        <f t="shared" si="1"/>
        <v>212.46835220920383</v>
      </c>
      <c r="J47" s="23">
        <f t="shared" si="5"/>
        <v>21880.15</v>
      </c>
      <c r="K47" s="50">
        <f t="shared" si="2"/>
        <v>206.73764573881655</v>
      </c>
    </row>
    <row r="48" spans="1:11" ht="51" customHeight="1" x14ac:dyDescent="0.3">
      <c r="A48" s="14" t="s">
        <v>122</v>
      </c>
      <c r="B48" s="15" t="s">
        <v>125</v>
      </c>
      <c r="C48" s="23">
        <v>19946.099999999999</v>
      </c>
      <c r="D48" s="23">
        <v>20499</v>
      </c>
      <c r="E48" s="23">
        <v>42379.15</v>
      </c>
      <c r="F48" s="23">
        <v>42379.15</v>
      </c>
      <c r="G48" s="23">
        <v>42379.15</v>
      </c>
      <c r="H48" s="23">
        <f t="shared" si="4"/>
        <v>22433.050000000003</v>
      </c>
      <c r="I48" s="50">
        <f t="shared" si="1"/>
        <v>212.46835220920383</v>
      </c>
      <c r="J48" s="23">
        <f t="shared" si="5"/>
        <v>21880.15</v>
      </c>
      <c r="K48" s="50">
        <f t="shared" si="2"/>
        <v>206.73764573881655</v>
      </c>
    </row>
    <row r="49" spans="1:11" ht="19.95" customHeight="1" x14ac:dyDescent="0.3">
      <c r="A49" s="14" t="s">
        <v>86</v>
      </c>
      <c r="B49" s="15" t="s">
        <v>87</v>
      </c>
      <c r="C49" s="23">
        <f>C50+C52</f>
        <v>6002.1</v>
      </c>
      <c r="D49" s="23">
        <f t="shared" ref="D49:G49" si="15">D50+D52</f>
        <v>10429.44</v>
      </c>
      <c r="E49" s="23">
        <f t="shared" si="15"/>
        <v>2941.66</v>
      </c>
      <c r="F49" s="23">
        <f t="shared" si="15"/>
        <v>2941.66</v>
      </c>
      <c r="G49" s="23">
        <f t="shared" si="15"/>
        <v>2941.66</v>
      </c>
      <c r="H49" s="23">
        <f t="shared" si="4"/>
        <v>-3060.4400000000005</v>
      </c>
      <c r="I49" s="50">
        <f t="shared" si="1"/>
        <v>49.010512987121167</v>
      </c>
      <c r="J49" s="23">
        <f t="shared" si="5"/>
        <v>-7487.7800000000007</v>
      </c>
      <c r="K49" s="50">
        <f t="shared" si="2"/>
        <v>28.20534947226313</v>
      </c>
    </row>
    <row r="50" spans="1:11" ht="46.2" customHeight="1" x14ac:dyDescent="0.3">
      <c r="A50" s="14" t="s">
        <v>92</v>
      </c>
      <c r="B50" s="15" t="s">
        <v>93</v>
      </c>
      <c r="C50" s="23">
        <f>C51</f>
        <v>12.1</v>
      </c>
      <c r="D50" s="23">
        <f t="shared" ref="D50:G50" si="16">D51</f>
        <v>12.4</v>
      </c>
      <c r="E50" s="23">
        <f t="shared" si="16"/>
        <v>11.74</v>
      </c>
      <c r="F50" s="23">
        <f t="shared" si="16"/>
        <v>11.74</v>
      </c>
      <c r="G50" s="23">
        <f t="shared" si="16"/>
        <v>11.74</v>
      </c>
      <c r="H50" s="23">
        <f t="shared" si="4"/>
        <v>-0.35999999999999943</v>
      </c>
      <c r="I50" s="50">
        <f t="shared" si="1"/>
        <v>97.024793388429757</v>
      </c>
      <c r="J50" s="23">
        <f t="shared" si="5"/>
        <v>-0.66000000000000014</v>
      </c>
      <c r="K50" s="50">
        <f t="shared" si="2"/>
        <v>94.677419354838705</v>
      </c>
    </row>
    <row r="51" spans="1:11" ht="49.2" customHeight="1" x14ac:dyDescent="0.3">
      <c r="A51" s="14" t="s">
        <v>123</v>
      </c>
      <c r="B51" s="15" t="s">
        <v>126</v>
      </c>
      <c r="C51" s="23">
        <v>12.1</v>
      </c>
      <c r="D51" s="23">
        <v>12.4</v>
      </c>
      <c r="E51" s="23">
        <v>11.74</v>
      </c>
      <c r="F51" s="23">
        <v>11.74</v>
      </c>
      <c r="G51" s="23">
        <v>11.74</v>
      </c>
      <c r="H51" s="23">
        <f t="shared" si="4"/>
        <v>-0.35999999999999943</v>
      </c>
      <c r="I51" s="50">
        <f t="shared" si="1"/>
        <v>97.024793388429757</v>
      </c>
      <c r="J51" s="23">
        <f t="shared" si="5"/>
        <v>-0.66000000000000014</v>
      </c>
      <c r="K51" s="50">
        <f t="shared" si="2"/>
        <v>94.677419354838705</v>
      </c>
    </row>
    <row r="52" spans="1:11" ht="18" customHeight="1" x14ac:dyDescent="0.3">
      <c r="A52" s="14" t="s">
        <v>88</v>
      </c>
      <c r="B52" s="15" t="s">
        <v>89</v>
      </c>
      <c r="C52" s="23">
        <f>C53</f>
        <v>5990</v>
      </c>
      <c r="D52" s="23">
        <f t="shared" ref="D52:G52" si="17">D53</f>
        <v>10417.040000000001</v>
      </c>
      <c r="E52" s="23">
        <f t="shared" si="17"/>
        <v>2929.92</v>
      </c>
      <c r="F52" s="23">
        <f t="shared" si="17"/>
        <v>2929.92</v>
      </c>
      <c r="G52" s="23">
        <f t="shared" si="17"/>
        <v>2929.92</v>
      </c>
      <c r="H52" s="23">
        <f t="shared" si="4"/>
        <v>-3060.08</v>
      </c>
      <c r="I52" s="50">
        <f t="shared" si="1"/>
        <v>48.913522537562606</v>
      </c>
      <c r="J52" s="23">
        <f t="shared" si="5"/>
        <v>-7487.1200000000008</v>
      </c>
      <c r="K52" s="50">
        <f t="shared" si="2"/>
        <v>28.126223956133412</v>
      </c>
    </row>
    <row r="53" spans="1:11" ht="33.6" customHeight="1" x14ac:dyDescent="0.3">
      <c r="A53" s="14" t="s">
        <v>124</v>
      </c>
      <c r="B53" s="15" t="s">
        <v>127</v>
      </c>
      <c r="C53" s="23">
        <v>5990</v>
      </c>
      <c r="D53" s="23">
        <v>10417.040000000001</v>
      </c>
      <c r="E53" s="23">
        <v>2929.92</v>
      </c>
      <c r="F53" s="23">
        <v>2929.92</v>
      </c>
      <c r="G53" s="23">
        <v>2929.92</v>
      </c>
      <c r="H53" s="23">
        <f t="shared" si="4"/>
        <v>-3060.08</v>
      </c>
      <c r="I53" s="50">
        <f t="shared" si="1"/>
        <v>48.913522537562606</v>
      </c>
      <c r="J53" s="23">
        <f t="shared" si="5"/>
        <v>-7487.1200000000008</v>
      </c>
      <c r="K53" s="50">
        <f t="shared" si="2"/>
        <v>28.126223956133412</v>
      </c>
    </row>
    <row r="54" spans="1:11" ht="31.2" x14ac:dyDescent="0.3">
      <c r="A54" s="11" t="s">
        <v>54</v>
      </c>
      <c r="B54" s="13" t="s">
        <v>56</v>
      </c>
      <c r="C54" s="20">
        <f t="shared" ref="C54:G54" si="18">C55+C56+C57</f>
        <v>34692.200000000004</v>
      </c>
      <c r="D54" s="20">
        <f t="shared" si="18"/>
        <v>34383.08</v>
      </c>
      <c r="E54" s="20">
        <f t="shared" si="18"/>
        <v>31730</v>
      </c>
      <c r="F54" s="20">
        <f t="shared" si="18"/>
        <v>31740</v>
      </c>
      <c r="G54" s="20">
        <f t="shared" si="18"/>
        <v>31750</v>
      </c>
      <c r="H54" s="20">
        <f t="shared" si="4"/>
        <v>-2962.2000000000044</v>
      </c>
      <c r="I54" s="21">
        <f t="shared" si="1"/>
        <v>91.461481255152449</v>
      </c>
      <c r="J54" s="20">
        <f t="shared" si="5"/>
        <v>-2653.0800000000017</v>
      </c>
      <c r="K54" s="21">
        <f t="shared" si="2"/>
        <v>92.283762827530282</v>
      </c>
    </row>
    <row r="55" spans="1:11" ht="94.2" customHeight="1" x14ac:dyDescent="0.3">
      <c r="A55" s="14" t="s">
        <v>55</v>
      </c>
      <c r="B55" s="15" t="s">
        <v>57</v>
      </c>
      <c r="C55" s="23">
        <v>3983.2</v>
      </c>
      <c r="D55" s="23">
        <v>7607.66</v>
      </c>
      <c r="E55" s="23">
        <v>230</v>
      </c>
      <c r="F55" s="23">
        <v>240</v>
      </c>
      <c r="G55" s="23">
        <v>250</v>
      </c>
      <c r="H55" s="23">
        <f t="shared" si="4"/>
        <v>-3753.2</v>
      </c>
      <c r="I55" s="50">
        <f t="shared" si="1"/>
        <v>5.7742518578027715</v>
      </c>
      <c r="J55" s="23">
        <f t="shared" si="5"/>
        <v>-7377.66</v>
      </c>
      <c r="K55" s="50">
        <f t="shared" si="2"/>
        <v>3.0232686529103563</v>
      </c>
    </row>
    <row r="56" spans="1:11" ht="46.8" x14ac:dyDescent="0.3">
      <c r="A56" s="14" t="s">
        <v>58</v>
      </c>
      <c r="B56" s="15" t="s">
        <v>59</v>
      </c>
      <c r="C56" s="23">
        <v>26188.2</v>
      </c>
      <c r="D56" s="23">
        <v>12498.14</v>
      </c>
      <c r="E56" s="23">
        <v>25000</v>
      </c>
      <c r="F56" s="23">
        <v>25000</v>
      </c>
      <c r="G56" s="23">
        <v>25000</v>
      </c>
      <c r="H56" s="23">
        <f t="shared" si="4"/>
        <v>-1188.2000000000007</v>
      </c>
      <c r="I56" s="50">
        <f t="shared" si="1"/>
        <v>95.46284204336304</v>
      </c>
      <c r="J56" s="23">
        <f t="shared" si="5"/>
        <v>12501.86</v>
      </c>
      <c r="K56" s="50">
        <f t="shared" si="2"/>
        <v>200.02976442894703</v>
      </c>
    </row>
    <row r="57" spans="1:11" ht="79.2" customHeight="1" x14ac:dyDescent="0.3">
      <c r="A57" s="14" t="s">
        <v>60</v>
      </c>
      <c r="B57" s="15" t="s">
        <v>61</v>
      </c>
      <c r="C57" s="23">
        <v>4520.8</v>
      </c>
      <c r="D57" s="23">
        <v>14277.28</v>
      </c>
      <c r="E57" s="23">
        <v>6500</v>
      </c>
      <c r="F57" s="23">
        <v>6500</v>
      </c>
      <c r="G57" s="23">
        <v>6500</v>
      </c>
      <c r="H57" s="23">
        <f t="shared" si="4"/>
        <v>1979.1999999999998</v>
      </c>
      <c r="I57" s="50">
        <f t="shared" si="1"/>
        <v>143.77986197133251</v>
      </c>
      <c r="J57" s="23">
        <f t="shared" si="5"/>
        <v>-7777.2800000000007</v>
      </c>
      <c r="K57" s="50">
        <f t="shared" si="2"/>
        <v>45.526879069402568</v>
      </c>
    </row>
    <row r="58" spans="1:11" ht="33.6" customHeight="1" x14ac:dyDescent="0.3">
      <c r="A58" s="11" t="s">
        <v>62</v>
      </c>
      <c r="B58" s="13" t="s">
        <v>63</v>
      </c>
      <c r="C58" s="20">
        <v>13313.4</v>
      </c>
      <c r="D58" s="20">
        <v>5706.41</v>
      </c>
      <c r="E58" s="20">
        <v>6055.39</v>
      </c>
      <c r="F58" s="20">
        <v>6055.39</v>
      </c>
      <c r="G58" s="20">
        <v>6055.39</v>
      </c>
      <c r="H58" s="20">
        <f t="shared" si="4"/>
        <v>-7258.0099999999993</v>
      </c>
      <c r="I58" s="21">
        <f t="shared" si="1"/>
        <v>45.483422716961861</v>
      </c>
      <c r="J58" s="20">
        <f t="shared" si="5"/>
        <v>348.98000000000047</v>
      </c>
      <c r="K58" s="21">
        <f t="shared" si="2"/>
        <v>106.11557879647626</v>
      </c>
    </row>
    <row r="59" spans="1:11" ht="16.95" customHeight="1" x14ac:dyDescent="0.3">
      <c r="A59" s="11" t="s">
        <v>102</v>
      </c>
      <c r="B59" s="13" t="s">
        <v>103</v>
      </c>
      <c r="C59" s="20">
        <v>681.8</v>
      </c>
      <c r="D59" s="20">
        <v>3623.28</v>
      </c>
      <c r="E59" s="20">
        <v>545.6</v>
      </c>
      <c r="F59" s="20">
        <v>0</v>
      </c>
      <c r="G59" s="20">
        <v>0</v>
      </c>
      <c r="H59" s="20">
        <f t="shared" si="4"/>
        <v>-136.19999999999993</v>
      </c>
      <c r="I59" s="21">
        <f t="shared" si="1"/>
        <v>80.023467292461135</v>
      </c>
      <c r="J59" s="20">
        <f t="shared" si="5"/>
        <v>-3077.6800000000003</v>
      </c>
      <c r="K59" s="21">
        <f t="shared" si="2"/>
        <v>15.058179329226556</v>
      </c>
    </row>
    <row r="60" spans="1:11" ht="15.6" x14ac:dyDescent="0.3">
      <c r="A60" s="17" t="s">
        <v>64</v>
      </c>
      <c r="B60" s="13" t="s">
        <v>65</v>
      </c>
      <c r="C60" s="20">
        <f>C61+C67+C69+C66+C68</f>
        <v>3263315.7</v>
      </c>
      <c r="D60" s="20">
        <f>D61+D67+D69+D66+D68</f>
        <v>2658826.44</v>
      </c>
      <c r="E60" s="20">
        <f t="shared" ref="E60:G60" si="19">E61+E67+E69+E66+E68</f>
        <v>1970523.65</v>
      </c>
      <c r="F60" s="20">
        <f t="shared" si="19"/>
        <v>2044982.1900000002</v>
      </c>
      <c r="G60" s="20">
        <f t="shared" si="19"/>
        <v>1872686.43</v>
      </c>
      <c r="H60" s="20">
        <f t="shared" si="4"/>
        <v>-1292792.0500000003</v>
      </c>
      <c r="I60" s="21">
        <f t="shared" si="1"/>
        <v>60.384094925293311</v>
      </c>
      <c r="J60" s="20">
        <f t="shared" si="5"/>
        <v>-688302.79</v>
      </c>
      <c r="K60" s="21">
        <f t="shared" si="2"/>
        <v>74.112534024597707</v>
      </c>
    </row>
    <row r="61" spans="1:11" ht="46.8" x14ac:dyDescent="0.3">
      <c r="A61" s="17" t="s">
        <v>66</v>
      </c>
      <c r="B61" s="18" t="s">
        <v>67</v>
      </c>
      <c r="C61" s="22">
        <f>C62+C63+C64+C65</f>
        <v>3267767.7</v>
      </c>
      <c r="D61" s="22">
        <f>D62+D63+D64+D65</f>
        <v>2666214.65</v>
      </c>
      <c r="E61" s="22">
        <f>E62+E63+E64+E65</f>
        <v>1970089.51</v>
      </c>
      <c r="F61" s="22">
        <f>F62+F63+F64+F65</f>
        <v>2044548.0500000003</v>
      </c>
      <c r="G61" s="22">
        <f>G62+G63+G64+G65</f>
        <v>1872252.29</v>
      </c>
      <c r="H61" s="20">
        <f t="shared" si="4"/>
        <v>-1297678.1900000002</v>
      </c>
      <c r="I61" s="21">
        <f t="shared" si="1"/>
        <v>60.288542236340724</v>
      </c>
      <c r="J61" s="20">
        <f t="shared" si="5"/>
        <v>-696125.1399999999</v>
      </c>
      <c r="K61" s="21">
        <f t="shared" si="2"/>
        <v>73.890881591247719</v>
      </c>
    </row>
    <row r="62" spans="1:11" ht="31.2" x14ac:dyDescent="0.3">
      <c r="A62" s="17" t="s">
        <v>68</v>
      </c>
      <c r="B62" s="12" t="s">
        <v>69</v>
      </c>
      <c r="C62" s="20">
        <v>621191.19999999995</v>
      </c>
      <c r="D62" s="20">
        <v>0</v>
      </c>
      <c r="E62" s="20">
        <v>0</v>
      </c>
      <c r="F62" s="20">
        <v>0</v>
      </c>
      <c r="G62" s="20">
        <v>0</v>
      </c>
      <c r="H62" s="20">
        <f t="shared" si="4"/>
        <v>-621191.19999999995</v>
      </c>
      <c r="I62" s="21">
        <f t="shared" si="1"/>
        <v>0</v>
      </c>
      <c r="J62" s="20">
        <f t="shared" si="5"/>
        <v>0</v>
      </c>
      <c r="K62" s="49" t="s">
        <v>121</v>
      </c>
    </row>
    <row r="63" spans="1:11" ht="44.4" customHeight="1" x14ac:dyDescent="0.3">
      <c r="A63" s="17" t="s">
        <v>70</v>
      </c>
      <c r="B63" s="13" t="s">
        <v>71</v>
      </c>
      <c r="C63" s="20">
        <v>654835.69999999995</v>
      </c>
      <c r="D63" s="20">
        <v>880942.62</v>
      </c>
      <c r="E63" s="20">
        <v>262771.90000000002</v>
      </c>
      <c r="F63" s="20">
        <v>281573.09000000003</v>
      </c>
      <c r="G63" s="20">
        <v>153555.23000000001</v>
      </c>
      <c r="H63" s="20">
        <f t="shared" si="4"/>
        <v>-392063.79999999993</v>
      </c>
      <c r="I63" s="21">
        <f t="shared" si="1"/>
        <v>40.127913001688825</v>
      </c>
      <c r="J63" s="20">
        <f t="shared" si="5"/>
        <v>-618170.72</v>
      </c>
      <c r="K63" s="21">
        <f t="shared" si="2"/>
        <v>29.828492121314326</v>
      </c>
    </row>
    <row r="64" spans="1:11" ht="32.4" customHeight="1" x14ac:dyDescent="0.3">
      <c r="A64" s="17" t="s">
        <v>72</v>
      </c>
      <c r="B64" s="13" t="s">
        <v>73</v>
      </c>
      <c r="C64" s="20">
        <v>1935766.8</v>
      </c>
      <c r="D64" s="20">
        <v>1722355.23</v>
      </c>
      <c r="E64" s="20">
        <v>1705240.77</v>
      </c>
      <c r="F64" s="20">
        <v>1760898.12</v>
      </c>
      <c r="G64" s="20">
        <v>1716620.22</v>
      </c>
      <c r="H64" s="20">
        <f t="shared" si="4"/>
        <v>-230526.03000000003</v>
      </c>
      <c r="I64" s="21">
        <f t="shared" si="1"/>
        <v>88.091229274104705</v>
      </c>
      <c r="J64" s="20">
        <f t="shared" si="5"/>
        <v>-17114.459999999963</v>
      </c>
      <c r="K64" s="21">
        <f t="shared" si="2"/>
        <v>99.006333902443572</v>
      </c>
    </row>
    <row r="65" spans="1:11" ht="15.6" x14ac:dyDescent="0.3">
      <c r="A65" s="11" t="s">
        <v>74</v>
      </c>
      <c r="B65" s="13" t="s">
        <v>75</v>
      </c>
      <c r="C65" s="20">
        <v>55974</v>
      </c>
      <c r="D65" s="20">
        <v>62916.800000000003</v>
      </c>
      <c r="E65" s="20">
        <v>2076.84</v>
      </c>
      <c r="F65" s="20">
        <v>2076.84</v>
      </c>
      <c r="G65" s="20">
        <v>2076.84</v>
      </c>
      <c r="H65" s="20">
        <f t="shared" si="4"/>
        <v>-53897.16</v>
      </c>
      <c r="I65" s="21">
        <f t="shared" si="1"/>
        <v>3.7103655268517528</v>
      </c>
      <c r="J65" s="20">
        <f t="shared" si="5"/>
        <v>-60839.960000000006</v>
      </c>
      <c r="K65" s="21">
        <f t="shared" si="2"/>
        <v>3.3009307529944305</v>
      </c>
    </row>
    <row r="66" spans="1:11" ht="48.6" customHeight="1" x14ac:dyDescent="0.3">
      <c r="A66" s="11" t="s">
        <v>113</v>
      </c>
      <c r="B66" s="13" t="s">
        <v>114</v>
      </c>
      <c r="C66" s="20">
        <v>185.6</v>
      </c>
      <c r="D66" s="20">
        <v>66.680000000000007</v>
      </c>
      <c r="E66" s="20">
        <v>0</v>
      </c>
      <c r="F66" s="20">
        <v>0</v>
      </c>
      <c r="G66" s="20">
        <v>0</v>
      </c>
      <c r="H66" s="20">
        <f t="shared" si="4"/>
        <v>-185.6</v>
      </c>
      <c r="I66" s="21">
        <f t="shared" si="1"/>
        <v>0</v>
      </c>
      <c r="J66" s="20">
        <f t="shared" si="5"/>
        <v>-66.680000000000007</v>
      </c>
      <c r="K66" s="21">
        <f t="shared" si="2"/>
        <v>0</v>
      </c>
    </row>
    <row r="67" spans="1:11" ht="33" customHeight="1" x14ac:dyDescent="0.3">
      <c r="A67" s="11" t="s">
        <v>76</v>
      </c>
      <c r="B67" s="13" t="s">
        <v>77</v>
      </c>
      <c r="C67" s="20">
        <v>480.8</v>
      </c>
      <c r="D67" s="20">
        <v>480.75</v>
      </c>
      <c r="E67" s="20">
        <v>434.14</v>
      </c>
      <c r="F67" s="20">
        <v>434.14</v>
      </c>
      <c r="G67" s="20">
        <v>434.14</v>
      </c>
      <c r="H67" s="20">
        <f t="shared" si="4"/>
        <v>-46.660000000000025</v>
      </c>
      <c r="I67" s="21">
        <f t="shared" si="1"/>
        <v>90.295341098169715</v>
      </c>
      <c r="J67" s="20">
        <f t="shared" si="5"/>
        <v>-46.610000000000014</v>
      </c>
      <c r="K67" s="21">
        <f t="shared" si="2"/>
        <v>90.304732189287577</v>
      </c>
    </row>
    <row r="68" spans="1:11" ht="97.2" customHeight="1" x14ac:dyDescent="0.3">
      <c r="A68" s="11" t="s">
        <v>116</v>
      </c>
      <c r="B68" s="13" t="s">
        <v>117</v>
      </c>
      <c r="C68" s="20">
        <v>1068.0999999999999</v>
      </c>
      <c r="D68" s="20">
        <v>404.15</v>
      </c>
      <c r="E68" s="20">
        <v>0</v>
      </c>
      <c r="F68" s="20">
        <v>0</v>
      </c>
      <c r="G68" s="20">
        <v>0</v>
      </c>
      <c r="H68" s="20">
        <f t="shared" si="4"/>
        <v>-1068.0999999999999</v>
      </c>
      <c r="I68" s="21">
        <f t="shared" si="1"/>
        <v>0</v>
      </c>
      <c r="J68" s="20">
        <f t="shared" si="5"/>
        <v>-404.15</v>
      </c>
      <c r="K68" s="21">
        <f t="shared" si="2"/>
        <v>0</v>
      </c>
    </row>
    <row r="69" spans="1:11" ht="69.599999999999994" customHeight="1" x14ac:dyDescent="0.3">
      <c r="A69" s="11" t="s">
        <v>115</v>
      </c>
      <c r="B69" s="13" t="s">
        <v>118</v>
      </c>
      <c r="C69" s="20">
        <v>-6186.5</v>
      </c>
      <c r="D69" s="20">
        <v>-8339.7900000000009</v>
      </c>
      <c r="E69" s="20">
        <v>0</v>
      </c>
      <c r="F69" s="20">
        <v>0</v>
      </c>
      <c r="G69" s="20">
        <v>0</v>
      </c>
      <c r="H69" s="20">
        <f t="shared" si="4"/>
        <v>6186.5</v>
      </c>
      <c r="I69" s="21">
        <f t="shared" si="1"/>
        <v>0</v>
      </c>
      <c r="J69" s="20">
        <f t="shared" si="5"/>
        <v>8339.7900000000009</v>
      </c>
      <c r="K69" s="21">
        <f t="shared" si="2"/>
        <v>0</v>
      </c>
    </row>
    <row r="70" spans="1:11" ht="18.600000000000001" customHeight="1" x14ac:dyDescent="0.3">
      <c r="A70" s="11" t="s">
        <v>78</v>
      </c>
      <c r="B70" s="13" t="s">
        <v>80</v>
      </c>
      <c r="C70" s="20">
        <f>C60+C14</f>
        <v>4447422</v>
      </c>
      <c r="D70" s="20">
        <f>D60+D14</f>
        <v>4843796.5</v>
      </c>
      <c r="E70" s="20">
        <f>E60+E14</f>
        <v>4099514.72</v>
      </c>
      <c r="F70" s="20">
        <f>F60+F14</f>
        <v>4204545.95</v>
      </c>
      <c r="G70" s="20">
        <f>G60+G14</f>
        <v>4130953.3200000003</v>
      </c>
      <c r="H70" s="20">
        <f t="shared" si="4"/>
        <v>-347907.2799999998</v>
      </c>
      <c r="I70" s="21">
        <f t="shared" si="1"/>
        <v>92.177326999776497</v>
      </c>
      <c r="J70" s="20">
        <f t="shared" si="5"/>
        <v>-744281.7799999998</v>
      </c>
      <c r="K70" s="21">
        <f t="shared" si="2"/>
        <v>84.634330116882495</v>
      </c>
    </row>
    <row r="71" spans="1:11" ht="14.4" customHeight="1" x14ac:dyDescent="0.3">
      <c r="A71" s="3"/>
      <c r="H71" s="7"/>
      <c r="I71" s="7"/>
      <c r="J71" s="6"/>
      <c r="K71" s="6"/>
    </row>
  </sheetData>
  <mergeCells count="15">
    <mergeCell ref="A3:J3"/>
    <mergeCell ref="A5:J5"/>
    <mergeCell ref="A6:J6"/>
    <mergeCell ref="G11:G12"/>
    <mergeCell ref="C9:C12"/>
    <mergeCell ref="E9:G10"/>
    <mergeCell ref="F11:F12"/>
    <mergeCell ref="B9:B12"/>
    <mergeCell ref="A9:A12"/>
    <mergeCell ref="H9:K10"/>
    <mergeCell ref="H11:I11"/>
    <mergeCell ref="J11:K11"/>
    <mergeCell ref="E11:E12"/>
    <mergeCell ref="D9:D12"/>
    <mergeCell ref="A8:K8"/>
  </mergeCells>
  <pageMargins left="0.2" right="0.21" top="0.57999999999999996" bottom="0.17" header="0" footer="0"/>
  <pageSetup paperSize="9" scale="78" fitToWidth="10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2024-11-18T09:43:08Z</dcterms:modified>
</cp:coreProperties>
</file>