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360" windowHeight="8160"/>
  </bookViews>
  <sheets>
    <sheet name="форма 2п для МО и ГО" sheetId="2" r:id="rId1"/>
  </sheets>
  <definedNames>
    <definedName name="_xlnm.Print_Titles" localSheetId="0">'форма 2п для МО и ГО'!$8:$11</definedName>
    <definedName name="_xlnm.Print_Area" localSheetId="0">'форма 2п для МО и ГО'!$A$1:$N$132</definedName>
  </definedNames>
  <calcPr calcId="144525"/>
</workbook>
</file>

<file path=xl/calcChain.xml><?xml version="1.0" encoding="utf-8"?>
<calcChain xmlns="http://schemas.openxmlformats.org/spreadsheetml/2006/main">
  <c r="N32" i="2" l="1"/>
  <c r="M32" i="2"/>
  <c r="L32" i="2"/>
  <c r="K32" i="2"/>
  <c r="J32" i="2"/>
  <c r="I32" i="2"/>
  <c r="H32" i="2"/>
  <c r="G32" i="2"/>
  <c r="F32" i="2"/>
  <c r="E32" i="2"/>
  <c r="N112" i="2" l="1"/>
  <c r="N104" i="2"/>
  <c r="N97" i="2"/>
  <c r="N79" i="2"/>
  <c r="N78" i="2"/>
  <c r="N111" i="2" s="1"/>
  <c r="K112" i="2"/>
  <c r="K104" i="2"/>
  <c r="K97" i="2"/>
  <c r="K79" i="2"/>
  <c r="K78" i="2"/>
  <c r="K111" i="2" s="1"/>
  <c r="H112" i="2"/>
  <c r="H111" i="2"/>
  <c r="H97" i="2"/>
  <c r="H79" i="2"/>
  <c r="H78" i="2"/>
  <c r="M112" i="2"/>
  <c r="L112" i="2"/>
  <c r="M104" i="2"/>
  <c r="L104" i="2"/>
  <c r="M97" i="2"/>
  <c r="L97" i="2"/>
  <c r="M79" i="2"/>
  <c r="L79" i="2"/>
  <c r="M78" i="2"/>
  <c r="M111" i="2" s="1"/>
  <c r="L78" i="2"/>
  <c r="L111" i="2" s="1"/>
  <c r="J112" i="2"/>
  <c r="I112" i="2"/>
  <c r="J104" i="2"/>
  <c r="I104" i="2"/>
  <c r="J97" i="2"/>
  <c r="I97" i="2"/>
  <c r="J79" i="2"/>
  <c r="I79" i="2"/>
  <c r="J78" i="2"/>
  <c r="J111" i="2" s="1"/>
  <c r="I78" i="2"/>
  <c r="I111" i="2" s="1"/>
  <c r="G112" i="2"/>
  <c r="F112" i="2"/>
  <c r="G111" i="2"/>
  <c r="C111" i="2"/>
  <c r="G97" i="2"/>
  <c r="F97" i="2"/>
  <c r="E97" i="2"/>
  <c r="D97" i="2"/>
  <c r="D111" i="2" s="1"/>
  <c r="C97" i="2"/>
  <c r="G79" i="2"/>
  <c r="F79" i="2"/>
  <c r="E79" i="2"/>
  <c r="E78" i="2" s="1"/>
  <c r="E111" i="2" s="1"/>
  <c r="D79" i="2"/>
  <c r="C79" i="2"/>
  <c r="G78" i="2"/>
  <c r="F78" i="2"/>
  <c r="F111" i="2" s="1"/>
  <c r="D78" i="2"/>
  <c r="C78" i="2"/>
  <c r="I116" i="2" l="1"/>
  <c r="G116" i="2"/>
  <c r="F116" i="2"/>
  <c r="I14" i="2" l="1"/>
  <c r="G14" i="2"/>
  <c r="F14" i="2"/>
  <c r="M53" i="2" l="1"/>
  <c r="L53" i="2"/>
  <c r="N53" i="2"/>
  <c r="I53" i="2"/>
  <c r="G53" i="2"/>
  <c r="F53" i="2"/>
  <c r="I29" i="2" l="1"/>
  <c r="L29" i="2" s="1"/>
  <c r="H29" i="2"/>
  <c r="K29" i="2" s="1"/>
  <c r="N29" i="2" s="1"/>
  <c r="G29" i="2"/>
  <c r="J29" i="2" s="1"/>
  <c r="M29" i="2" s="1"/>
  <c r="F29" i="2"/>
  <c r="K26" i="2"/>
  <c r="N26" i="2" s="1"/>
  <c r="H26" i="2"/>
  <c r="G26" i="2"/>
  <c r="J26" i="2" s="1"/>
  <c r="M26" i="2" s="1"/>
  <c r="F26" i="2"/>
  <c r="I26" i="2" s="1"/>
  <c r="L26" i="2" s="1"/>
  <c r="L23" i="2"/>
  <c r="M23" i="2"/>
  <c r="N23" i="2"/>
  <c r="J23" i="2"/>
  <c r="K23" i="2"/>
  <c r="I23" i="2"/>
  <c r="H23" i="2"/>
  <c r="G23" i="2"/>
  <c r="F23" i="2"/>
</calcChain>
</file>

<file path=xl/sharedStrings.xml><?xml version="1.0" encoding="utf-8"?>
<sst xmlns="http://schemas.openxmlformats.org/spreadsheetml/2006/main" count="254" uniqueCount="164">
  <si>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</si>
  <si>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</si>
  <si>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</si>
  <si>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</si>
  <si>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</si>
  <si>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</si>
  <si>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</si>
  <si>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</si>
  <si>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</si>
  <si>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</si>
  <si>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</si>
  <si>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</si>
  <si>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</si>
  <si>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</si>
  <si>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</si>
  <si>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</si>
  <si>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</si>
  <si>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</si>
  <si>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</si>
  <si>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</si>
  <si>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</si>
  <si>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</si>
  <si>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</si>
  <si>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</si>
  <si>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</si>
  <si>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</si>
  <si>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</si>
  <si>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</si>
  <si>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</si>
  <si>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</si>
  <si>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</si>
  <si>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</si>
  <si>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</si>
  <si>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</si>
  <si>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</si>
  <si>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</si>
  <si>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</si>
  <si>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</si>
  <si>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</si>
  <si>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</si>
  <si>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</si>
  <si>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отчет</t>
  </si>
  <si>
    <t>прогноз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</si>
  <si>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</si>
  <si>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</si>
  <si>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</si>
  <si>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</si>
  <si>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</si>
  <si>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</si>
  <si>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</si>
  <si>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</si>
  <si>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</si>
  <si>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</si>
  <si>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</si>
  <si>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</si>
  <si>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</si>
  <si>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</si>
  <si>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</si>
  <si>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</si>
  <si>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</si>
  <si>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</si>
  <si>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</si>
  <si>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Форма 2п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</si>
  <si>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</si>
  <si>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</si>
  <si>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</si>
  <si>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</si>
  <si>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</si>
  <si>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</si>
  <si>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</si>
  <si>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</si>
  <si>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</si>
  <si>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</si>
  <si>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</si>
  <si>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</si>
  <si>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</si>
  <si>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</si>
  <si>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</si>
  <si>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</si>
  <si>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оценка показателя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</si>
  <si>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</si>
  <si>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</si>
  <si>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</si>
  <si>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</si>
  <si>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</si>
  <si>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</si>
  <si>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</si>
  <si>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</si>
  <si>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</si>
  <si>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</si>
  <si>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</si>
  <si>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</si>
  <si>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</si>
  <si>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</si>
  <si>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</si>
  <si>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млн рублей</t>
  </si>
  <si>
    <t>Индекс физического объема оборота розничной торговли</t>
  </si>
  <si>
    <t>Индекс физического объема платных услуг населению</t>
  </si>
  <si>
    <t>Малое и среднее предпринимательство, включая микропредприятия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</si>
  <si>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</si>
  <si>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млрд руб.</t>
  </si>
  <si>
    <t>Налоговые доходы консолидированного бюджета субъекта Российской Федерации всего, в том числе: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</si>
  <si>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</si>
  <si>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</si>
  <si>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</si>
  <si>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</si>
  <si>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</si>
  <si>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</si>
  <si>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</si>
  <si>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</si>
  <si>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</si>
  <si>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</si>
  <si>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</si>
  <si>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</si>
  <si>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</si>
  <si>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</si>
  <si>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</si>
  <si>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</si>
  <si>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</si>
  <si>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</si>
  <si>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</si>
  <si>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</si>
  <si>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</si>
  <si>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</si>
  <si>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</si>
  <si>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</si>
  <si>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</si>
  <si>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</si>
  <si>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</si>
  <si>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</si>
  <si>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</si>
  <si>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</si>
  <si>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</si>
  <si>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</si>
  <si>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</si>
  <si>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</si>
  <si>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</si>
  <si>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</si>
  <si>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</si>
  <si>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</si>
  <si>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</si>
  <si>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Инвестиции в основной капитал</t>
  </si>
  <si>
    <t>в ценах соответствующих лет; млн. руб.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</si>
  <si>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</si>
  <si>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</si>
  <si>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</si>
  <si>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</si>
  <si>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</si>
  <si>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</si>
  <si>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</si>
  <si>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</si>
  <si>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</si>
  <si>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</si>
  <si>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</si>
  <si>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</si>
  <si>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Инвестиции</t>
  </si>
  <si>
    <t>целевой</t>
  </si>
  <si>
    <t>3 вариант</t>
  </si>
  <si>
    <t>% к предыдущему году в сопоставимых ценах</t>
  </si>
  <si>
    <t xml:space="preserve">Приложение </t>
  </si>
  <si>
    <t>Основные показатели, представляемые для разработки  прогноза социально-экономического развития Минераловодского городского округа                     Ставропольского края на 2022 год и на плановый период 2023 и 2024 годов</t>
  </si>
  <si>
    <t xml:space="preserve">Суммарный коэффициент рождаемости </t>
  </si>
  <si>
    <t xml:space="preserve">число детей на 1 женщину </t>
  </si>
  <si>
    <t>к распоряжению администрации Минераловодского городского округа Ставропольского края от 12.11.2021 № 427-р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</si>
</sst>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0" borderId="0" xfId="0" applyFont="1" applyFill="1" applyAlignment="1">
      <alignment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2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wrapText="1"/>
    </xf>
    <xf numFmtId="0" fontId="7" fillId="3" borderId="0" xfId="0" applyFont="1" applyFill="1"/>
    <xf numFmtId="0" fontId="7" fillId="3" borderId="0" xfId="0" applyFont="1" applyFill="1" applyAlignment="1">
      <alignment wrapText="1"/>
    </xf>
    <xf numFmtId="2" fontId="3" fillId="3" borderId="0" xfId="0" applyNumberFormat="1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>
      <alignment horizontal="left" vertical="center" wrapText="1" shrinkToFit="1"/>
    </xf>
    <xf numFmtId="0" fontId="4" fillId="3" borderId="1" xfId="0" applyFont="1" applyFill="1" applyBorder="1" applyAlignment="1" applyProtection="1">
      <alignment vertical="center" wrapText="1" shrinkToFit="1"/>
    </xf>
    <xf numFmtId="0" fontId="3" fillId="3" borderId="1" xfId="0" applyFont="1" applyFill="1" applyBorder="1" applyAlignment="1">
      <alignment horizontal="left" vertical="center" wrapText="1" shrinkToFit="1"/>
    </xf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0" fontId="6" fillId="3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 shrinkToFit="1"/>
    </xf>
    <xf numFmtId="2" fontId="3" fillId="0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6" fillId="4" borderId="0" xfId="0" applyFont="1" applyFill="1"/>
    <xf numFmtId="0" fontId="2" fillId="4" borderId="0" xfId="0" applyFont="1" applyFill="1" applyBorder="1" applyAlignment="1" applyProtection="1">
      <alignment horizontal="left" vertical="center" wrapText="1" shrinkToFit="1"/>
    </xf>
    <xf numFmtId="0" fontId="2" fillId="4" borderId="0" xfId="0" applyFont="1" applyFill="1" applyBorder="1" applyAlignment="1" applyProtection="1">
      <alignment horizontal="center" vertical="center" wrapText="1"/>
    </xf>
    <xf numFmtId="0" fontId="3" fillId="4" borderId="0" xfId="0" applyFont="1" applyFill="1"/>
    <xf numFmtId="0" fontId="2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 applyProtection="1">
      <alignment horizontal="center" vertical="center" wrapText="1" shrinkToFit="1"/>
    </xf>
    <xf numFmtId="0" fontId="3" fillId="3" borderId="0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0" fillId="0" borderId="0" xfId="0" applyFill="1"/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2" fontId="1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8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8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7"/>
  <sheetViews>
    <sheetView tabSelected="1" view="pageBreakPreview" topLeftCell="C31" zoomScale="70" zoomScaleNormal="70" zoomScaleSheetLayoutView="70" workbookViewId="0">
      <selection activeCell="E32" sqref="E32:N32"/>
    </sheetView>
  </sheetViews>
  <sheetFormatPr defaultRowHeight="18.75" x14ac:dyDescent="0.2"/>
  <cols>
    <col min="1" max="1" width="47.5703125" customWidth="1"/>
    <col min="2" max="2" width="22.85546875" style="1" customWidth="1"/>
    <col min="3" max="3" width="17.42578125" customWidth="1"/>
    <col min="4" max="4" width="17.140625" customWidth="1"/>
    <col min="5" max="5" width="17.7109375" customWidth="1"/>
    <col min="6" max="6" width="18.28515625" customWidth="1"/>
    <col min="7" max="7" width="18.5703125" style="55" customWidth="1"/>
    <col min="8" max="8" width="17.7109375" customWidth="1"/>
    <col min="9" max="9" width="17.28515625" customWidth="1"/>
    <col min="10" max="10" width="18.28515625" style="55" customWidth="1"/>
    <col min="11" max="11" width="17.85546875" customWidth="1"/>
    <col min="12" max="12" width="17.140625" customWidth="1"/>
    <col min="13" max="13" width="17.85546875" style="55" customWidth="1"/>
    <col min="14" max="14" width="18" style="27" customWidth="1"/>
    <col min="15" max="16" width="11" customWidth="1"/>
    <col min="17" max="17" width="11.7109375" customWidth="1"/>
    <col min="18" max="18" width="11" customWidth="1"/>
    <col min="19" max="19" width="10" customWidth="1"/>
    <col min="20" max="20" width="10.85546875" customWidth="1"/>
    <col min="21" max="21" width="11" customWidth="1"/>
    <col min="22" max="22" width="10.140625" customWidth="1"/>
    <col min="23" max="23" width="18.28515625" customWidth="1"/>
  </cols>
  <sheetData>
    <row r="1" spans="1:22" ht="25.5" customHeight="1" x14ac:dyDescent="0.2">
      <c r="A1" s="28"/>
      <c r="B1" s="29"/>
      <c r="C1" s="28"/>
      <c r="D1" s="28"/>
      <c r="E1" s="28"/>
      <c r="F1" s="28"/>
      <c r="G1" s="65"/>
      <c r="H1" s="64"/>
      <c r="I1" s="79" t="s">
        <v>159</v>
      </c>
      <c r="J1" s="80"/>
      <c r="K1" s="66"/>
      <c r="L1" s="66"/>
      <c r="M1" s="66"/>
      <c r="N1" s="64"/>
    </row>
    <row r="2" spans="1:22" ht="22.5" customHeight="1" x14ac:dyDescent="0.2">
      <c r="A2" s="28"/>
      <c r="B2" s="29"/>
      <c r="C2" s="28"/>
      <c r="D2" s="28"/>
      <c r="E2" s="28"/>
      <c r="F2" s="28"/>
      <c r="G2" s="64"/>
      <c r="H2" s="64"/>
      <c r="I2" s="81" t="s">
        <v>163</v>
      </c>
      <c r="J2" s="82"/>
      <c r="K2" s="82"/>
      <c r="L2" s="82"/>
      <c r="M2" s="82"/>
      <c r="N2" s="64"/>
    </row>
    <row r="3" spans="1:22" ht="41.25" customHeight="1" x14ac:dyDescent="0.2">
      <c r="A3" s="28"/>
      <c r="B3" s="29"/>
      <c r="C3" s="28"/>
      <c r="D3" s="28"/>
      <c r="E3" s="28"/>
      <c r="F3" s="28"/>
      <c r="G3" s="64"/>
      <c r="H3" s="64"/>
      <c r="I3" s="82"/>
      <c r="J3" s="82"/>
      <c r="K3" s="82"/>
      <c r="L3" s="82"/>
      <c r="M3" s="82"/>
      <c r="N3" s="64"/>
    </row>
    <row r="4" spans="1:22" s="4" customFormat="1" ht="31.5" x14ac:dyDescent="0.45">
      <c r="A4" s="30"/>
      <c r="B4" s="31"/>
      <c r="C4" s="30"/>
      <c r="D4" s="30"/>
      <c r="E4" s="30"/>
      <c r="F4" s="30"/>
      <c r="G4" s="30"/>
      <c r="H4" s="30"/>
      <c r="I4" s="82"/>
      <c r="J4" s="82"/>
      <c r="K4" s="82"/>
      <c r="L4" s="82"/>
      <c r="M4" s="82"/>
      <c r="O4" s="21"/>
      <c r="P4" s="21"/>
      <c r="Q4" s="21"/>
      <c r="R4" s="21"/>
      <c r="S4" s="21"/>
      <c r="T4" s="21"/>
      <c r="U4" s="21"/>
      <c r="V4" s="21"/>
    </row>
    <row r="5" spans="1:22" s="4" customFormat="1" ht="31.5" x14ac:dyDescent="0.45">
      <c r="A5" s="30"/>
      <c r="B5" s="31"/>
      <c r="C5" s="30"/>
      <c r="D5" s="30"/>
      <c r="E5" s="30"/>
      <c r="F5" s="30"/>
      <c r="G5" s="30"/>
      <c r="I5" s="30"/>
      <c r="J5" s="30"/>
      <c r="K5" s="30"/>
      <c r="L5" s="30"/>
      <c r="M5" s="30"/>
      <c r="N5" s="32" t="s">
        <v>62</v>
      </c>
    </row>
    <row r="6" spans="1:22" s="4" customFormat="1" ht="98.25" customHeight="1" x14ac:dyDescent="0.45">
      <c r="A6" s="84" t="s">
        <v>160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5"/>
      <c r="P6" s="5"/>
      <c r="Q6" s="5"/>
      <c r="R6" s="5"/>
      <c r="S6" s="5"/>
      <c r="T6" s="5"/>
      <c r="U6" s="5"/>
      <c r="V6" s="5"/>
    </row>
    <row r="7" spans="1:22" ht="23.25" customHeight="1" x14ac:dyDescent="0.2">
      <c r="A7" s="28"/>
      <c r="B7" s="29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32"/>
    </row>
    <row r="8" spans="1:22" s="2" customFormat="1" ht="37.5" x14ac:dyDescent="0.2">
      <c r="A8" s="85" t="s">
        <v>39</v>
      </c>
      <c r="B8" s="85" t="s">
        <v>40</v>
      </c>
      <c r="C8" s="72" t="s">
        <v>41</v>
      </c>
      <c r="D8" s="72" t="s">
        <v>41</v>
      </c>
      <c r="E8" s="72" t="s">
        <v>79</v>
      </c>
      <c r="F8" s="85" t="s">
        <v>42</v>
      </c>
      <c r="G8" s="85"/>
      <c r="H8" s="85"/>
      <c r="I8" s="85"/>
      <c r="J8" s="85"/>
      <c r="K8" s="85"/>
      <c r="L8" s="85"/>
      <c r="M8" s="85"/>
      <c r="N8" s="85"/>
      <c r="O8" s="6"/>
      <c r="P8" s="6"/>
      <c r="Q8" s="6"/>
      <c r="R8" s="6"/>
      <c r="S8" s="6"/>
      <c r="T8" s="6"/>
      <c r="U8" s="6"/>
      <c r="V8" s="6"/>
    </row>
    <row r="9" spans="1:22" s="2" customFormat="1" x14ac:dyDescent="0.2">
      <c r="A9" s="85"/>
      <c r="B9" s="85"/>
      <c r="C9" s="85">
        <v>2019</v>
      </c>
      <c r="D9" s="85">
        <v>2020</v>
      </c>
      <c r="E9" s="85">
        <v>2021</v>
      </c>
      <c r="F9" s="85">
        <v>2022</v>
      </c>
      <c r="G9" s="85"/>
      <c r="H9" s="86"/>
      <c r="I9" s="85">
        <v>2023</v>
      </c>
      <c r="J9" s="85"/>
      <c r="K9" s="86"/>
      <c r="L9" s="85">
        <v>2024</v>
      </c>
      <c r="M9" s="85"/>
      <c r="N9" s="85"/>
      <c r="O9" s="7"/>
      <c r="P9" s="7"/>
      <c r="Q9" s="7"/>
      <c r="R9" s="7"/>
      <c r="S9" s="7"/>
      <c r="T9" s="7"/>
      <c r="U9" s="7"/>
      <c r="V9" s="7"/>
    </row>
    <row r="10" spans="1:22" s="2" customFormat="1" ht="33.75" customHeight="1" x14ac:dyDescent="0.2">
      <c r="A10" s="85"/>
      <c r="B10" s="85"/>
      <c r="C10" s="85"/>
      <c r="D10" s="85"/>
      <c r="E10" s="85"/>
      <c r="F10" s="33" t="s">
        <v>57</v>
      </c>
      <c r="G10" s="72" t="s">
        <v>56</v>
      </c>
      <c r="H10" s="72" t="s">
        <v>156</v>
      </c>
      <c r="I10" s="33" t="s">
        <v>57</v>
      </c>
      <c r="J10" s="72" t="s">
        <v>56</v>
      </c>
      <c r="K10" s="72" t="s">
        <v>156</v>
      </c>
      <c r="L10" s="33" t="s">
        <v>57</v>
      </c>
      <c r="M10" s="72" t="s">
        <v>56</v>
      </c>
      <c r="N10" s="22" t="s">
        <v>156</v>
      </c>
      <c r="O10" s="8"/>
      <c r="P10" s="8"/>
      <c r="Q10" s="8"/>
      <c r="R10" s="8"/>
      <c r="S10" s="8"/>
      <c r="T10" s="8"/>
      <c r="U10" s="8"/>
      <c r="V10" s="8"/>
    </row>
    <row r="11" spans="1:22" s="2" customFormat="1" ht="26.25" customHeight="1" x14ac:dyDescent="0.2">
      <c r="A11" s="85"/>
      <c r="B11" s="85"/>
      <c r="C11" s="85"/>
      <c r="D11" s="85"/>
      <c r="E11" s="85"/>
      <c r="F11" s="72" t="s">
        <v>58</v>
      </c>
      <c r="G11" s="72" t="s">
        <v>59</v>
      </c>
      <c r="H11" s="72" t="s">
        <v>157</v>
      </c>
      <c r="I11" s="72" t="s">
        <v>58</v>
      </c>
      <c r="J11" s="72" t="s">
        <v>59</v>
      </c>
      <c r="K11" s="72" t="s">
        <v>157</v>
      </c>
      <c r="L11" s="72" t="s">
        <v>58</v>
      </c>
      <c r="M11" s="72" t="s">
        <v>59</v>
      </c>
      <c r="N11" s="22" t="s">
        <v>157</v>
      </c>
      <c r="O11" s="8"/>
      <c r="P11" s="8"/>
      <c r="Q11" s="8"/>
      <c r="R11" s="8"/>
      <c r="S11" s="8"/>
      <c r="T11" s="8"/>
      <c r="U11" s="8"/>
      <c r="V11" s="8"/>
    </row>
    <row r="12" spans="1:22" s="2" customFormat="1" ht="22.5" customHeight="1" x14ac:dyDescent="0.2">
      <c r="A12" s="71" t="s">
        <v>80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5"/>
      <c r="O12" s="8"/>
      <c r="P12" s="8"/>
      <c r="Q12" s="8"/>
      <c r="R12" s="8"/>
      <c r="S12" s="8"/>
      <c r="T12" s="8"/>
      <c r="U12" s="8"/>
      <c r="V12" s="8"/>
    </row>
    <row r="13" spans="1:22" s="2" customFormat="1" ht="46.5" customHeight="1" x14ac:dyDescent="0.2">
      <c r="A13" s="36" t="s">
        <v>81</v>
      </c>
      <c r="B13" s="72" t="s">
        <v>22</v>
      </c>
      <c r="C13" s="48">
        <v>137.5</v>
      </c>
      <c r="D13" s="48">
        <v>136.5</v>
      </c>
      <c r="E13" s="48">
        <v>135.16</v>
      </c>
      <c r="F13" s="48">
        <v>134.75</v>
      </c>
      <c r="G13" s="48">
        <v>134.75</v>
      </c>
      <c r="H13" s="48">
        <v>134.75</v>
      </c>
      <c r="I13" s="48">
        <v>134.15</v>
      </c>
      <c r="J13" s="48">
        <v>134.15</v>
      </c>
      <c r="K13" s="48">
        <v>134.15</v>
      </c>
      <c r="L13" s="48">
        <v>133.74</v>
      </c>
      <c r="M13" s="48">
        <v>133.74</v>
      </c>
      <c r="N13" s="48">
        <v>133.74</v>
      </c>
      <c r="O13" s="8"/>
      <c r="P13" s="8"/>
      <c r="Q13" s="8"/>
      <c r="R13" s="8"/>
      <c r="S13" s="8"/>
      <c r="T13" s="8"/>
      <c r="U13" s="8"/>
      <c r="V13" s="8"/>
    </row>
    <row r="14" spans="1:22" s="2" customFormat="1" ht="69" customHeight="1" x14ac:dyDescent="0.2">
      <c r="A14" s="36" t="s">
        <v>82</v>
      </c>
      <c r="B14" s="72" t="s">
        <v>22</v>
      </c>
      <c r="C14" s="22">
        <v>76.17</v>
      </c>
      <c r="D14" s="22">
        <v>77.412000000000006</v>
      </c>
      <c r="E14" s="22">
        <v>76.313000000000002</v>
      </c>
      <c r="F14" s="22">
        <f>E14*100.2/100</f>
        <v>76.465626</v>
      </c>
      <c r="G14" s="22">
        <f>E14*100.2/100</f>
        <v>76.465626</v>
      </c>
      <c r="H14" s="22">
        <v>76.47</v>
      </c>
      <c r="I14" s="22">
        <f>G14*100.4/100</f>
        <v>76.771488504000004</v>
      </c>
      <c r="J14" s="22">
        <v>76.77</v>
      </c>
      <c r="K14" s="22">
        <v>76.77</v>
      </c>
      <c r="L14" s="22">
        <v>77.23</v>
      </c>
      <c r="M14" s="22">
        <v>77.23</v>
      </c>
      <c r="N14" s="22">
        <v>77.23</v>
      </c>
      <c r="O14" s="8"/>
      <c r="P14" s="8"/>
      <c r="Q14" s="8"/>
      <c r="R14" s="8"/>
      <c r="S14" s="8"/>
      <c r="T14" s="8"/>
      <c r="U14" s="8"/>
      <c r="V14" s="8"/>
    </row>
    <row r="15" spans="1:22" s="2" customFormat="1" ht="72" customHeight="1" x14ac:dyDescent="0.2">
      <c r="A15" s="36" t="s">
        <v>83</v>
      </c>
      <c r="B15" s="72" t="s">
        <v>22</v>
      </c>
      <c r="C15" s="49">
        <v>36.159999999999997</v>
      </c>
      <c r="D15" s="49">
        <v>35.200000000000003</v>
      </c>
      <c r="E15" s="48">
        <v>34.6</v>
      </c>
      <c r="F15" s="48">
        <v>34.01</v>
      </c>
      <c r="G15" s="48">
        <v>34.01</v>
      </c>
      <c r="H15" s="48">
        <v>34.01</v>
      </c>
      <c r="I15" s="48">
        <v>31.43</v>
      </c>
      <c r="J15" s="48">
        <v>31.43</v>
      </c>
      <c r="K15" s="48">
        <v>31.43</v>
      </c>
      <c r="L15" s="48">
        <v>32.909999999999997</v>
      </c>
      <c r="M15" s="48">
        <v>32.909999999999997</v>
      </c>
      <c r="N15" s="48">
        <v>32.909999999999997</v>
      </c>
      <c r="O15" s="8"/>
      <c r="P15" s="8"/>
      <c r="Q15" s="8"/>
      <c r="R15" s="8"/>
      <c r="S15" s="8"/>
      <c r="T15" s="8"/>
      <c r="U15" s="8"/>
      <c r="V15" s="8"/>
    </row>
    <row r="16" spans="1:22" s="2" customFormat="1" ht="69.75" customHeight="1" x14ac:dyDescent="0.2">
      <c r="A16" s="36" t="s">
        <v>63</v>
      </c>
      <c r="B16" s="72" t="s">
        <v>64</v>
      </c>
      <c r="C16" s="68">
        <v>74</v>
      </c>
      <c r="D16" s="68">
        <v>74</v>
      </c>
      <c r="E16" s="48">
        <v>73.5</v>
      </c>
      <c r="F16" s="48">
        <v>73.86</v>
      </c>
      <c r="G16" s="48">
        <v>74.08</v>
      </c>
      <c r="H16" s="48">
        <v>74.08</v>
      </c>
      <c r="I16" s="48">
        <v>74.010000000000005</v>
      </c>
      <c r="J16" s="48">
        <v>74.599999999999994</v>
      </c>
      <c r="K16" s="48">
        <v>74.599999999999994</v>
      </c>
      <c r="L16" s="48">
        <v>74.75</v>
      </c>
      <c r="M16" s="48">
        <v>75.2</v>
      </c>
      <c r="N16" s="48">
        <v>75.2</v>
      </c>
      <c r="O16" s="8"/>
      <c r="P16" s="8"/>
      <c r="Q16" s="8"/>
      <c r="R16" s="8"/>
      <c r="S16" s="8"/>
      <c r="T16" s="8"/>
      <c r="U16" s="8"/>
      <c r="V16" s="8"/>
    </row>
    <row r="17" spans="1:22" s="2" customFormat="1" ht="84.75" customHeight="1" x14ac:dyDescent="0.2">
      <c r="A17" s="70" t="s">
        <v>43</v>
      </c>
      <c r="B17" s="48" t="s">
        <v>84</v>
      </c>
      <c r="C17" s="48">
        <v>9.1</v>
      </c>
      <c r="D17" s="48">
        <v>9.9</v>
      </c>
      <c r="E17" s="48">
        <v>9.9</v>
      </c>
      <c r="F17" s="48">
        <v>9.8800000000000008</v>
      </c>
      <c r="G17" s="48">
        <v>9.8800000000000008</v>
      </c>
      <c r="H17" s="48">
        <v>9.8800000000000008</v>
      </c>
      <c r="I17" s="48">
        <v>9.85</v>
      </c>
      <c r="J17" s="48">
        <v>9.85</v>
      </c>
      <c r="K17" s="48">
        <v>9.85</v>
      </c>
      <c r="L17" s="48">
        <v>9.82</v>
      </c>
      <c r="M17" s="48">
        <v>9.82</v>
      </c>
      <c r="N17" s="48">
        <v>9.82</v>
      </c>
      <c r="O17" s="8"/>
      <c r="P17" s="8"/>
      <c r="Q17" s="8"/>
      <c r="R17" s="8"/>
      <c r="S17" s="8"/>
      <c r="T17" s="8"/>
      <c r="U17" s="8"/>
      <c r="V17" s="8"/>
    </row>
    <row r="18" spans="1:22" s="2" customFormat="1" ht="84.75" customHeight="1" x14ac:dyDescent="0.2">
      <c r="A18" s="36" t="s">
        <v>161</v>
      </c>
      <c r="B18" s="72" t="s">
        <v>162</v>
      </c>
      <c r="C18" s="48">
        <v>1.3</v>
      </c>
      <c r="D18" s="48">
        <v>1.42</v>
      </c>
      <c r="E18" s="48">
        <v>1.43</v>
      </c>
      <c r="F18" s="48">
        <v>1.42</v>
      </c>
      <c r="G18" s="48">
        <v>1.42</v>
      </c>
      <c r="H18" s="48">
        <v>1.42</v>
      </c>
      <c r="I18" s="48">
        <v>1.42</v>
      </c>
      <c r="J18" s="48">
        <v>1.42</v>
      </c>
      <c r="K18" s="48">
        <v>1.42</v>
      </c>
      <c r="L18" s="48">
        <v>1.41</v>
      </c>
      <c r="M18" s="48">
        <v>1.41</v>
      </c>
      <c r="N18" s="48">
        <v>1.41</v>
      </c>
      <c r="O18" s="8"/>
      <c r="P18" s="8"/>
      <c r="Q18" s="8"/>
      <c r="R18" s="8"/>
      <c r="S18" s="8"/>
      <c r="T18" s="8"/>
      <c r="U18" s="8"/>
      <c r="V18" s="8"/>
    </row>
    <row r="19" spans="1:22" s="2" customFormat="1" ht="76.5" customHeight="1" x14ac:dyDescent="0.2">
      <c r="A19" s="36" t="s">
        <v>44</v>
      </c>
      <c r="B19" s="72" t="s">
        <v>45</v>
      </c>
      <c r="C19" s="48">
        <v>11.8</v>
      </c>
      <c r="D19" s="48">
        <v>13.4</v>
      </c>
      <c r="E19" s="48">
        <v>14.6</v>
      </c>
      <c r="F19" s="48">
        <v>14.55</v>
      </c>
      <c r="G19" s="48">
        <v>14.55</v>
      </c>
      <c r="H19" s="48">
        <v>14.55</v>
      </c>
      <c r="I19" s="48">
        <v>14.51</v>
      </c>
      <c r="J19" s="48">
        <v>14.51</v>
      </c>
      <c r="K19" s="48">
        <v>14.51</v>
      </c>
      <c r="L19" s="48">
        <v>14.46</v>
      </c>
      <c r="M19" s="48">
        <v>14.46</v>
      </c>
      <c r="N19" s="48">
        <v>14.46</v>
      </c>
      <c r="O19" s="10"/>
      <c r="P19" s="10"/>
      <c r="Q19" s="10"/>
      <c r="R19" s="10"/>
      <c r="S19" s="10"/>
      <c r="T19" s="10"/>
      <c r="U19" s="10"/>
      <c r="V19" s="10"/>
    </row>
    <row r="20" spans="1:22" s="2" customFormat="1" ht="78" customHeight="1" x14ac:dyDescent="0.2">
      <c r="A20" s="36" t="s">
        <v>46</v>
      </c>
      <c r="B20" s="72" t="s">
        <v>47</v>
      </c>
      <c r="C20" s="48">
        <v>-2.7</v>
      </c>
      <c r="D20" s="48">
        <v>-3.4</v>
      </c>
      <c r="E20" s="48">
        <v>-4.6900000000000004</v>
      </c>
      <c r="F20" s="48">
        <v>-4.67</v>
      </c>
      <c r="G20" s="48">
        <v>-4.67</v>
      </c>
      <c r="H20" s="48">
        <v>-4.67</v>
      </c>
      <c r="I20" s="48">
        <v>-4.66</v>
      </c>
      <c r="J20" s="48">
        <v>-4.66</v>
      </c>
      <c r="K20" s="48">
        <v>-4.66</v>
      </c>
      <c r="L20" s="48">
        <v>-4.6399999999999997</v>
      </c>
      <c r="M20" s="48">
        <v>-4.6399999999999997</v>
      </c>
      <c r="N20" s="48">
        <v>-4.6399999999999997</v>
      </c>
      <c r="O20" s="8"/>
      <c r="P20" s="8"/>
      <c r="Q20" s="8"/>
      <c r="R20" s="8"/>
      <c r="S20" s="8"/>
      <c r="T20" s="8"/>
      <c r="U20" s="8"/>
      <c r="V20" s="8"/>
    </row>
    <row r="21" spans="1:22" s="2" customFormat="1" ht="42.75" customHeight="1" x14ac:dyDescent="0.2">
      <c r="A21" s="36" t="s">
        <v>65</v>
      </c>
      <c r="B21" s="72" t="s">
        <v>22</v>
      </c>
      <c r="C21" s="48">
        <v>-0.2</v>
      </c>
      <c r="D21" s="48">
        <v>-0.87</v>
      </c>
      <c r="E21" s="48">
        <v>-0.54</v>
      </c>
      <c r="F21" s="48">
        <v>-0.53</v>
      </c>
      <c r="G21" s="48">
        <v>-0.53</v>
      </c>
      <c r="H21" s="48">
        <v>-0.53</v>
      </c>
      <c r="I21" s="48">
        <v>-0.53</v>
      </c>
      <c r="J21" s="48">
        <v>-0.53</v>
      </c>
      <c r="K21" s="48">
        <v>-0.53</v>
      </c>
      <c r="L21" s="48">
        <v>-0.52</v>
      </c>
      <c r="M21" s="48">
        <v>-0.52</v>
      </c>
      <c r="N21" s="48">
        <v>-0.52</v>
      </c>
      <c r="O21" s="8"/>
      <c r="P21" s="8"/>
      <c r="Q21" s="8"/>
      <c r="R21" s="8"/>
      <c r="S21" s="8"/>
      <c r="T21" s="8"/>
      <c r="U21" s="8"/>
      <c r="V21" s="8"/>
    </row>
    <row r="22" spans="1:22" s="2" customFormat="1" ht="18.75" customHeight="1" x14ac:dyDescent="0.2">
      <c r="A22" s="71" t="s">
        <v>86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35"/>
      <c r="O22" s="8"/>
      <c r="P22" s="8"/>
      <c r="Q22" s="8"/>
      <c r="R22" s="8"/>
      <c r="S22" s="8"/>
      <c r="T22" s="8"/>
      <c r="U22" s="8"/>
      <c r="V22" s="8"/>
    </row>
    <row r="23" spans="1:22" s="2" customFormat="1" ht="113.25" customHeight="1" x14ac:dyDescent="0.2">
      <c r="A23" s="37" t="s">
        <v>50</v>
      </c>
      <c r="B23" s="38" t="s">
        <v>48</v>
      </c>
      <c r="C23" s="22">
        <v>15059.67</v>
      </c>
      <c r="D23" s="22">
        <v>14949.76</v>
      </c>
      <c r="E23" s="22">
        <v>18104.16</v>
      </c>
      <c r="F23" s="22">
        <f>SUM(E23*F24/100)</f>
        <v>18828.326399999998</v>
      </c>
      <c r="G23" s="22">
        <f>SUM(E23*G24/100)</f>
        <v>18828.326399999998</v>
      </c>
      <c r="H23" s="22">
        <f>SUM(E23*H24/100)</f>
        <v>18828.326399999998</v>
      </c>
      <c r="I23" s="22">
        <f>SUM(F23*I24/100)</f>
        <v>19581.459455999997</v>
      </c>
      <c r="J23" s="22">
        <f t="shared" ref="J23:K23" si="0">SUM(G23*J24/100)</f>
        <v>19543.802803199997</v>
      </c>
      <c r="K23" s="22">
        <f t="shared" si="0"/>
        <v>19543.802803199997</v>
      </c>
      <c r="L23" s="22">
        <f>SUM(I23*L24/100)</f>
        <v>20403.880753152</v>
      </c>
      <c r="M23" s="22">
        <f t="shared" ref="M23" si="1">SUM(J23*M24/100)</f>
        <v>20345.098718131198</v>
      </c>
      <c r="N23" s="22">
        <f t="shared" ref="N23" si="2">SUM(K23*N24/100)</f>
        <v>20345.098718131198</v>
      </c>
      <c r="O23" s="8"/>
      <c r="P23" s="8"/>
      <c r="Q23" s="8"/>
      <c r="R23" s="8"/>
      <c r="S23" s="8"/>
      <c r="T23" s="8"/>
      <c r="U23" s="8"/>
      <c r="V23" s="8"/>
    </row>
    <row r="24" spans="1:22" s="2" customFormat="1" ht="82.5" customHeight="1" x14ac:dyDescent="0.2">
      <c r="A24" s="37" t="s">
        <v>51</v>
      </c>
      <c r="B24" s="38" t="s">
        <v>36</v>
      </c>
      <c r="C24" s="22">
        <v>118.33</v>
      </c>
      <c r="D24" s="22">
        <v>99.27</v>
      </c>
      <c r="E24" s="22">
        <v>121.1</v>
      </c>
      <c r="F24" s="22">
        <v>104</v>
      </c>
      <c r="G24" s="22">
        <v>104</v>
      </c>
      <c r="H24" s="22">
        <v>104</v>
      </c>
      <c r="I24" s="22">
        <v>104</v>
      </c>
      <c r="J24" s="22">
        <v>103.8</v>
      </c>
      <c r="K24" s="22">
        <v>103.8</v>
      </c>
      <c r="L24" s="22">
        <v>104.2</v>
      </c>
      <c r="M24" s="22">
        <v>104.1</v>
      </c>
      <c r="N24" s="35">
        <v>104.1</v>
      </c>
      <c r="O24" s="8"/>
      <c r="P24" s="8"/>
      <c r="Q24" s="8"/>
      <c r="R24" s="8"/>
      <c r="S24" s="8"/>
      <c r="T24" s="8"/>
      <c r="U24" s="8"/>
      <c r="V24" s="8"/>
    </row>
    <row r="25" spans="1:22" s="2" customFormat="1" ht="27.75" customHeight="1" x14ac:dyDescent="0.2">
      <c r="A25" s="83" t="s">
        <v>52</v>
      </c>
      <c r="B25" s="83"/>
      <c r="C25" s="83"/>
      <c r="D25" s="83"/>
      <c r="E25" s="83"/>
      <c r="F25" s="71"/>
      <c r="G25" s="71"/>
      <c r="H25" s="71"/>
      <c r="I25" s="71"/>
      <c r="J25" s="71"/>
      <c r="K25" s="71"/>
      <c r="L25" s="71"/>
      <c r="M25" s="71"/>
      <c r="N25" s="35"/>
      <c r="O25" s="9"/>
      <c r="P25" s="9"/>
      <c r="Q25" s="9"/>
      <c r="R25" s="9"/>
      <c r="S25" s="9"/>
      <c r="T25" s="9"/>
      <c r="U25" s="9"/>
      <c r="V25" s="9"/>
    </row>
    <row r="26" spans="1:22" s="2" customFormat="1" ht="140.25" customHeight="1" x14ac:dyDescent="0.2">
      <c r="A26" s="67" t="s">
        <v>61</v>
      </c>
      <c r="B26" s="52" t="s">
        <v>48</v>
      </c>
      <c r="C26" s="68">
        <v>1387.67</v>
      </c>
      <c r="D26" s="68">
        <v>1109.2</v>
      </c>
      <c r="E26" s="68">
        <v>1146.9100000000001</v>
      </c>
      <c r="F26" s="22">
        <f>SUM(E26*F27/100)</f>
        <v>1189.3456700000002</v>
      </c>
      <c r="G26" s="22">
        <f>SUM(E26*G27/100)</f>
        <v>1189.3456700000002</v>
      </c>
      <c r="H26" s="22">
        <f>SUM(E26*H27/100)</f>
        <v>1189.3456700000002</v>
      </c>
      <c r="I26" s="22">
        <f>SUM(F26*I27/100)</f>
        <v>1236.9194968000002</v>
      </c>
      <c r="J26" s="22">
        <f t="shared" ref="J26" si="3">SUM(G26*J27/100)</f>
        <v>1236.9194968000002</v>
      </c>
      <c r="K26" s="22">
        <f t="shared" ref="K26" si="4">SUM(H26*K27/100)</f>
        <v>1236.9194968000002</v>
      </c>
      <c r="L26" s="22">
        <f>SUM(I26*L27/100)</f>
        <v>1286.3962766720003</v>
      </c>
      <c r="M26" s="22">
        <f t="shared" ref="M26" si="5">SUM(J26*M27/100)</f>
        <v>1286.3962766720003</v>
      </c>
      <c r="N26" s="22">
        <f t="shared" ref="N26" si="6">SUM(K26*N27/100)</f>
        <v>1286.3962766720003</v>
      </c>
      <c r="O26" s="8"/>
      <c r="P26" s="8"/>
      <c r="Q26" s="8"/>
      <c r="R26" s="8"/>
      <c r="S26" s="8"/>
      <c r="T26" s="8"/>
      <c r="U26" s="8"/>
      <c r="V26" s="8"/>
    </row>
    <row r="27" spans="1:22" s="2" customFormat="1" ht="83.25" customHeight="1" x14ac:dyDescent="0.2">
      <c r="A27" s="37" t="s">
        <v>60</v>
      </c>
      <c r="B27" s="39" t="s">
        <v>36</v>
      </c>
      <c r="C27" s="22">
        <v>100.96</v>
      </c>
      <c r="D27" s="22">
        <v>79.930000000000007</v>
      </c>
      <c r="E27" s="22">
        <v>103.4</v>
      </c>
      <c r="F27" s="22">
        <v>103.7</v>
      </c>
      <c r="G27" s="22">
        <v>103.7</v>
      </c>
      <c r="H27" s="22">
        <v>103.7</v>
      </c>
      <c r="I27" s="22">
        <v>104</v>
      </c>
      <c r="J27" s="22">
        <v>104</v>
      </c>
      <c r="K27" s="22">
        <v>104</v>
      </c>
      <c r="L27" s="22">
        <v>104</v>
      </c>
      <c r="M27" s="22">
        <v>104</v>
      </c>
      <c r="N27" s="35">
        <v>104</v>
      </c>
      <c r="O27" s="8"/>
      <c r="P27" s="8"/>
      <c r="Q27" s="8"/>
      <c r="R27" s="8"/>
      <c r="S27" s="8"/>
      <c r="T27" s="8"/>
      <c r="U27" s="8"/>
      <c r="V27" s="8"/>
    </row>
    <row r="28" spans="1:22" s="2" customFormat="1" ht="24.75" customHeight="1" x14ac:dyDescent="0.2">
      <c r="A28" s="83" t="s">
        <v>55</v>
      </c>
      <c r="B28" s="83"/>
      <c r="C28" s="83"/>
      <c r="D28" s="83"/>
      <c r="E28" s="83"/>
      <c r="F28" s="83"/>
      <c r="G28" s="83"/>
      <c r="H28" s="83"/>
      <c r="I28" s="83"/>
      <c r="J28" s="71"/>
      <c r="K28" s="71"/>
      <c r="L28" s="71"/>
      <c r="M28" s="71"/>
      <c r="N28" s="35"/>
      <c r="O28" s="10"/>
      <c r="P28" s="10"/>
      <c r="Q28" s="10"/>
      <c r="R28" s="10"/>
      <c r="S28" s="10"/>
      <c r="T28" s="10"/>
      <c r="U28" s="10"/>
      <c r="V28" s="10"/>
    </row>
    <row r="29" spans="1:22" s="2" customFormat="1" ht="157.5" customHeight="1" x14ac:dyDescent="0.2">
      <c r="A29" s="37" t="s">
        <v>53</v>
      </c>
      <c r="B29" s="38" t="s">
        <v>48</v>
      </c>
      <c r="C29" s="22">
        <v>399.06</v>
      </c>
      <c r="D29" s="22">
        <v>411.61</v>
      </c>
      <c r="E29" s="22">
        <v>425.92</v>
      </c>
      <c r="F29" s="22">
        <f>SUM(E29*F30/100)</f>
        <v>442.95679999999999</v>
      </c>
      <c r="G29" s="22">
        <f>SUM(E29*G30/100)</f>
        <v>442.95679999999999</v>
      </c>
      <c r="H29" s="22">
        <f>SUM(E29*H30/100)</f>
        <v>442.95679999999999</v>
      </c>
      <c r="I29" s="22">
        <f>SUM(F29*I30/100)</f>
        <v>460.675072</v>
      </c>
      <c r="J29" s="22">
        <f t="shared" ref="J29" si="7">SUM(G29*J30/100)</f>
        <v>460.675072</v>
      </c>
      <c r="K29" s="22">
        <f t="shared" ref="K29" si="8">SUM(H29*K30/100)</f>
        <v>460.675072</v>
      </c>
      <c r="L29" s="22">
        <f>SUM(I29*L30/100)</f>
        <v>479.10207487999998</v>
      </c>
      <c r="M29" s="22">
        <f t="shared" ref="M29" si="9">SUM(J29*M30/100)</f>
        <v>479.10207487999998</v>
      </c>
      <c r="N29" s="22">
        <f t="shared" ref="N29" si="10">SUM(K29*N30/100)</f>
        <v>479.10207487999998</v>
      </c>
      <c r="O29" s="8"/>
      <c r="P29" s="8"/>
      <c r="Q29" s="8"/>
      <c r="R29" s="8"/>
      <c r="S29" s="8"/>
      <c r="T29" s="8"/>
      <c r="U29" s="8"/>
      <c r="V29" s="8"/>
    </row>
    <row r="30" spans="1:22" s="2" customFormat="1" ht="174" customHeight="1" x14ac:dyDescent="0.2">
      <c r="A30" s="37" t="s">
        <v>54</v>
      </c>
      <c r="B30" s="38" t="s">
        <v>36</v>
      </c>
      <c r="C30" s="22">
        <v>235.02</v>
      </c>
      <c r="D30" s="22">
        <v>103.14</v>
      </c>
      <c r="E30" s="22">
        <v>103.48</v>
      </c>
      <c r="F30" s="22">
        <v>104</v>
      </c>
      <c r="G30" s="22">
        <v>104</v>
      </c>
      <c r="H30" s="22">
        <v>104</v>
      </c>
      <c r="I30" s="22">
        <v>104</v>
      </c>
      <c r="J30" s="22">
        <v>104</v>
      </c>
      <c r="K30" s="22">
        <v>104</v>
      </c>
      <c r="L30" s="22">
        <v>104</v>
      </c>
      <c r="M30" s="22">
        <v>104</v>
      </c>
      <c r="N30" s="35">
        <v>104</v>
      </c>
      <c r="O30" s="8"/>
      <c r="P30" s="8"/>
      <c r="Q30" s="8"/>
      <c r="R30" s="8"/>
      <c r="S30" s="8"/>
      <c r="T30" s="8"/>
      <c r="U30" s="8"/>
      <c r="V30" s="8"/>
    </row>
    <row r="31" spans="1:22" s="2" customFormat="1" x14ac:dyDescent="0.2">
      <c r="A31" s="71" t="s">
        <v>88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35"/>
      <c r="O31" s="8"/>
      <c r="P31" s="8"/>
      <c r="Q31" s="8"/>
      <c r="R31" s="8"/>
      <c r="S31" s="8"/>
      <c r="T31" s="8"/>
      <c r="U31" s="8"/>
      <c r="V31" s="8"/>
    </row>
    <row r="32" spans="1:22" s="2" customFormat="1" ht="52.5" customHeight="1" x14ac:dyDescent="0.2">
      <c r="A32" s="36" t="s">
        <v>0</v>
      </c>
      <c r="B32" s="72" t="s">
        <v>85</v>
      </c>
      <c r="C32" s="22">
        <v>3653.4</v>
      </c>
      <c r="D32" s="22">
        <v>3829.9</v>
      </c>
      <c r="E32" s="22">
        <f>SUM(E34+E36)</f>
        <v>4138.8900000000003</v>
      </c>
      <c r="F32" s="22">
        <f>SUM(F34+F36)</f>
        <v>4303.21</v>
      </c>
      <c r="G32" s="22">
        <f>SUM(G34+G36)</f>
        <v>4294.8999999999996</v>
      </c>
      <c r="H32" s="22">
        <f>SUM(H34+H36)</f>
        <v>4294.8999999999996</v>
      </c>
      <c r="I32" s="22">
        <f>SUM(I34+I36)</f>
        <v>4480.8599999999997</v>
      </c>
      <c r="J32" s="22">
        <f>SUM(J34+J36)</f>
        <v>4468.5</v>
      </c>
      <c r="K32" s="22">
        <f>SUM(K34+K36)</f>
        <v>4468.5</v>
      </c>
      <c r="L32" s="22">
        <f>SUM(L34+L36)</f>
        <v>4674.2</v>
      </c>
      <c r="M32" s="22">
        <f>SUM(M34+M36)</f>
        <v>4661.3</v>
      </c>
      <c r="N32" s="22">
        <f>SUM(N34+N36)</f>
        <v>4661.3</v>
      </c>
      <c r="O32" s="8"/>
      <c r="P32" s="8"/>
      <c r="Q32" s="8"/>
      <c r="R32" s="8"/>
      <c r="S32" s="8"/>
      <c r="T32" s="8"/>
      <c r="U32" s="8"/>
      <c r="V32" s="8"/>
    </row>
    <row r="33" spans="1:22" s="2" customFormat="1" ht="134.25" customHeight="1" x14ac:dyDescent="0.2">
      <c r="A33" s="36" t="s">
        <v>1</v>
      </c>
      <c r="B33" s="72" t="s">
        <v>87</v>
      </c>
      <c r="C33" s="22">
        <v>96.98</v>
      </c>
      <c r="D33" s="22">
        <v>100.99</v>
      </c>
      <c r="E33" s="22">
        <v>98.51</v>
      </c>
      <c r="F33" s="22">
        <v>99.68</v>
      </c>
      <c r="G33" s="22">
        <v>99.68</v>
      </c>
      <c r="H33" s="22">
        <v>99.68</v>
      </c>
      <c r="I33" s="22">
        <v>99.74</v>
      </c>
      <c r="J33" s="22">
        <v>99.75</v>
      </c>
      <c r="K33" s="22">
        <v>99.75</v>
      </c>
      <c r="L33" s="22">
        <v>99.73</v>
      </c>
      <c r="M33" s="22">
        <v>99.73</v>
      </c>
      <c r="N33" s="35">
        <v>99.73</v>
      </c>
      <c r="O33" s="8"/>
      <c r="P33" s="8"/>
      <c r="Q33" s="8"/>
      <c r="R33" s="8"/>
      <c r="S33" s="8"/>
      <c r="T33" s="8"/>
      <c r="U33" s="8"/>
      <c r="V33" s="8"/>
    </row>
    <row r="34" spans="1:22" s="2" customFormat="1" ht="48" customHeight="1" x14ac:dyDescent="0.2">
      <c r="A34" s="36" t="s">
        <v>2</v>
      </c>
      <c r="B34" s="72" t="s">
        <v>85</v>
      </c>
      <c r="C34" s="22">
        <v>3154.8</v>
      </c>
      <c r="D34" s="22">
        <v>3308</v>
      </c>
      <c r="E34" s="22">
        <v>3552.79</v>
      </c>
      <c r="F34" s="22">
        <v>3687.81</v>
      </c>
      <c r="G34" s="22">
        <v>3680.7</v>
      </c>
      <c r="H34" s="22">
        <v>3680.7</v>
      </c>
      <c r="I34" s="22">
        <v>3835.31</v>
      </c>
      <c r="J34" s="22">
        <v>3824.2</v>
      </c>
      <c r="K34" s="22">
        <v>3824.2</v>
      </c>
      <c r="L34" s="22">
        <v>3996.4</v>
      </c>
      <c r="M34" s="22">
        <v>3984.8</v>
      </c>
      <c r="N34" s="35">
        <v>3984.8</v>
      </c>
      <c r="O34" s="8"/>
      <c r="P34" s="8"/>
      <c r="Q34" s="8"/>
      <c r="R34" s="8"/>
      <c r="S34" s="8"/>
      <c r="T34" s="8"/>
      <c r="U34" s="8"/>
      <c r="V34" s="8"/>
    </row>
    <row r="35" spans="1:22" s="2" customFormat="1" ht="135" customHeight="1" x14ac:dyDescent="0.2">
      <c r="A35" s="36" t="s">
        <v>3</v>
      </c>
      <c r="B35" s="72" t="s">
        <v>87</v>
      </c>
      <c r="C35" s="22">
        <v>96.43</v>
      </c>
      <c r="D35" s="22">
        <v>98.73</v>
      </c>
      <c r="E35" s="22">
        <v>100</v>
      </c>
      <c r="F35" s="22">
        <v>100</v>
      </c>
      <c r="G35" s="22">
        <v>100</v>
      </c>
      <c r="H35" s="22">
        <v>100</v>
      </c>
      <c r="I35" s="22">
        <v>100</v>
      </c>
      <c r="J35" s="22">
        <v>100</v>
      </c>
      <c r="K35" s="22">
        <v>100</v>
      </c>
      <c r="L35" s="22">
        <v>100</v>
      </c>
      <c r="M35" s="22">
        <v>100</v>
      </c>
      <c r="N35" s="35">
        <v>100</v>
      </c>
      <c r="O35" s="10"/>
      <c r="P35" s="10"/>
      <c r="Q35" s="10"/>
      <c r="R35" s="10"/>
      <c r="S35" s="10"/>
      <c r="T35" s="10"/>
      <c r="U35" s="10"/>
      <c r="V35" s="10"/>
    </row>
    <row r="36" spans="1:22" s="2" customFormat="1" ht="48" customHeight="1" x14ac:dyDescent="0.2">
      <c r="A36" s="36" t="s">
        <v>4</v>
      </c>
      <c r="B36" s="72" t="s">
        <v>85</v>
      </c>
      <c r="C36" s="22">
        <v>498.6</v>
      </c>
      <c r="D36" s="22">
        <v>521.9</v>
      </c>
      <c r="E36" s="22">
        <v>586.1</v>
      </c>
      <c r="F36" s="22">
        <v>615.4</v>
      </c>
      <c r="G36" s="22">
        <v>614.20000000000005</v>
      </c>
      <c r="H36" s="22">
        <v>614.20000000000005</v>
      </c>
      <c r="I36" s="22">
        <v>645.54999999999995</v>
      </c>
      <c r="J36" s="22">
        <v>644.29999999999995</v>
      </c>
      <c r="K36" s="22">
        <v>644.29999999999995</v>
      </c>
      <c r="L36" s="22">
        <v>677.8</v>
      </c>
      <c r="M36" s="22">
        <v>676.5</v>
      </c>
      <c r="N36" s="35">
        <v>676.5</v>
      </c>
      <c r="O36" s="8"/>
      <c r="P36" s="8"/>
      <c r="Q36" s="8"/>
      <c r="R36" s="8"/>
      <c r="S36" s="8"/>
      <c r="T36" s="8"/>
      <c r="U36" s="8"/>
      <c r="V36" s="8"/>
    </row>
    <row r="37" spans="1:22" s="2" customFormat="1" ht="125.25" customHeight="1" x14ac:dyDescent="0.2">
      <c r="A37" s="36" t="s">
        <v>5</v>
      </c>
      <c r="B37" s="72" t="s">
        <v>87</v>
      </c>
      <c r="C37" s="22">
        <v>91.81</v>
      </c>
      <c r="D37" s="22">
        <v>103.33</v>
      </c>
      <c r="E37" s="22">
        <v>100</v>
      </c>
      <c r="F37" s="22">
        <v>100</v>
      </c>
      <c r="G37" s="22">
        <v>100</v>
      </c>
      <c r="H37" s="22">
        <v>100</v>
      </c>
      <c r="I37" s="22">
        <v>100</v>
      </c>
      <c r="J37" s="22">
        <v>100</v>
      </c>
      <c r="K37" s="22">
        <v>100</v>
      </c>
      <c r="L37" s="22">
        <v>100</v>
      </c>
      <c r="M37" s="22">
        <v>100</v>
      </c>
      <c r="N37" s="35">
        <v>100</v>
      </c>
      <c r="O37" s="8"/>
      <c r="P37" s="8"/>
      <c r="Q37" s="8"/>
      <c r="R37" s="8"/>
      <c r="S37" s="8"/>
      <c r="T37" s="8"/>
      <c r="U37" s="8"/>
      <c r="V37" s="8"/>
    </row>
    <row r="38" spans="1:22" s="20" customFormat="1" ht="29.25" customHeight="1" x14ac:dyDescent="0.2">
      <c r="A38" s="83" t="s">
        <v>139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19"/>
      <c r="P38" s="19"/>
      <c r="Q38" s="19"/>
      <c r="R38" s="19"/>
      <c r="S38" s="19"/>
      <c r="T38" s="19"/>
      <c r="U38" s="19"/>
      <c r="V38" s="19"/>
    </row>
    <row r="39" spans="1:22" s="2" customFormat="1" ht="45.75" customHeight="1" x14ac:dyDescent="0.2">
      <c r="A39" s="40" t="s">
        <v>6</v>
      </c>
      <c r="B39" s="38" t="s">
        <v>7</v>
      </c>
      <c r="C39" s="22">
        <v>178.5</v>
      </c>
      <c r="D39" s="22">
        <v>142.16999999999999</v>
      </c>
      <c r="E39" s="22">
        <v>216.27</v>
      </c>
      <c r="F39" s="48">
        <v>216.3</v>
      </c>
      <c r="G39" s="48">
        <v>216.3</v>
      </c>
      <c r="H39" s="48">
        <v>216.3</v>
      </c>
      <c r="I39" s="48">
        <v>216.5</v>
      </c>
      <c r="J39" s="48">
        <v>216.5</v>
      </c>
      <c r="K39" s="48">
        <v>216.5</v>
      </c>
      <c r="L39" s="48">
        <v>216.6</v>
      </c>
      <c r="M39" s="48">
        <v>216.6</v>
      </c>
      <c r="N39" s="48">
        <v>216.6</v>
      </c>
      <c r="O39" s="8"/>
      <c r="P39" s="8"/>
      <c r="Q39" s="8"/>
      <c r="R39" s="8"/>
      <c r="S39" s="8"/>
      <c r="T39" s="8"/>
      <c r="U39" s="8"/>
      <c r="V39" s="8"/>
    </row>
    <row r="40" spans="1:22" s="2" customFormat="1" ht="45.75" customHeight="1" x14ac:dyDescent="0.2">
      <c r="A40" s="40" t="s">
        <v>8</v>
      </c>
      <c r="B40" s="38" t="s">
        <v>7</v>
      </c>
      <c r="C40" s="22">
        <v>0</v>
      </c>
      <c r="D40" s="22">
        <v>0</v>
      </c>
      <c r="E40" s="22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8"/>
      <c r="P40" s="8"/>
      <c r="Q40" s="8"/>
      <c r="R40" s="8"/>
      <c r="S40" s="8"/>
      <c r="T40" s="8"/>
      <c r="U40" s="8"/>
      <c r="V40" s="8"/>
    </row>
    <row r="41" spans="1:22" s="2" customFormat="1" ht="45.75" customHeight="1" x14ac:dyDescent="0.2">
      <c r="A41" s="40" t="s">
        <v>9</v>
      </c>
      <c r="B41" s="38" t="s">
        <v>7</v>
      </c>
      <c r="C41" s="22">
        <v>14.4</v>
      </c>
      <c r="D41" s="22">
        <v>17.89</v>
      </c>
      <c r="E41" s="22">
        <v>23.9</v>
      </c>
      <c r="F41" s="48">
        <v>23.95</v>
      </c>
      <c r="G41" s="48">
        <v>23.95</v>
      </c>
      <c r="H41" s="48">
        <v>23.95</v>
      </c>
      <c r="I41" s="48">
        <v>23.97</v>
      </c>
      <c r="J41" s="48">
        <v>23.97</v>
      </c>
      <c r="K41" s="48">
        <v>23.97</v>
      </c>
      <c r="L41" s="48">
        <v>23.99</v>
      </c>
      <c r="M41" s="48">
        <v>23.99</v>
      </c>
      <c r="N41" s="48">
        <v>23.99</v>
      </c>
      <c r="O41" s="8"/>
      <c r="P41" s="8"/>
      <c r="Q41" s="8"/>
      <c r="R41" s="8"/>
      <c r="S41" s="8"/>
      <c r="T41" s="8"/>
      <c r="U41" s="8"/>
      <c r="V41" s="8"/>
    </row>
    <row r="42" spans="1:22" s="2" customFormat="1" ht="45.75" customHeight="1" x14ac:dyDescent="0.2">
      <c r="A42" s="40" t="s">
        <v>10</v>
      </c>
      <c r="B42" s="38" t="s">
        <v>7</v>
      </c>
      <c r="C42" s="22">
        <v>10.199999999999999</v>
      </c>
      <c r="D42" s="22">
        <v>15.6</v>
      </c>
      <c r="E42" s="22">
        <v>19.399999999999999</v>
      </c>
      <c r="F42" s="48">
        <v>19.45</v>
      </c>
      <c r="G42" s="48">
        <v>19.45</v>
      </c>
      <c r="H42" s="48">
        <v>19.45</v>
      </c>
      <c r="I42" s="48">
        <v>19.5</v>
      </c>
      <c r="J42" s="48">
        <v>19.5</v>
      </c>
      <c r="K42" s="48">
        <v>19.5</v>
      </c>
      <c r="L42" s="48">
        <v>19.55</v>
      </c>
      <c r="M42" s="48">
        <v>19.55</v>
      </c>
      <c r="N42" s="48">
        <v>19.55</v>
      </c>
      <c r="O42" s="8"/>
      <c r="P42" s="8"/>
      <c r="Q42" s="8"/>
      <c r="R42" s="8"/>
      <c r="S42" s="8"/>
      <c r="T42" s="8"/>
      <c r="U42" s="8"/>
      <c r="V42" s="8"/>
    </row>
    <row r="43" spans="1:22" s="2" customFormat="1" ht="45.75" customHeight="1" x14ac:dyDescent="0.2">
      <c r="A43" s="40" t="s">
        <v>11</v>
      </c>
      <c r="B43" s="38" t="s">
        <v>7</v>
      </c>
      <c r="C43" s="22">
        <v>14.1</v>
      </c>
      <c r="D43" s="22">
        <v>7.7</v>
      </c>
      <c r="E43" s="22">
        <v>7.7</v>
      </c>
      <c r="F43" s="48">
        <v>7.75</v>
      </c>
      <c r="G43" s="48">
        <v>7.75</v>
      </c>
      <c r="H43" s="48">
        <v>7.75</v>
      </c>
      <c r="I43" s="48">
        <v>7.77</v>
      </c>
      <c r="J43" s="48">
        <v>7.77</v>
      </c>
      <c r="K43" s="48">
        <v>7.77</v>
      </c>
      <c r="L43" s="48">
        <v>7.79</v>
      </c>
      <c r="M43" s="48">
        <v>7.79</v>
      </c>
      <c r="N43" s="48">
        <v>7.79</v>
      </c>
      <c r="O43" s="8"/>
      <c r="P43" s="8"/>
      <c r="Q43" s="8"/>
      <c r="R43" s="8"/>
      <c r="S43" s="8"/>
      <c r="T43" s="8"/>
      <c r="U43" s="8"/>
      <c r="V43" s="8"/>
    </row>
    <row r="44" spans="1:22" s="2" customFormat="1" ht="45.75" customHeight="1" x14ac:dyDescent="0.2">
      <c r="A44" s="40" t="s">
        <v>12</v>
      </c>
      <c r="B44" s="38" t="s">
        <v>7</v>
      </c>
      <c r="C44" s="22">
        <v>10.3</v>
      </c>
      <c r="D44" s="22">
        <v>6.3</v>
      </c>
      <c r="E44" s="22">
        <v>6.4</v>
      </c>
      <c r="F44" s="48">
        <v>6.45</v>
      </c>
      <c r="G44" s="48">
        <v>6.45</v>
      </c>
      <c r="H44" s="48">
        <v>6.45</v>
      </c>
      <c r="I44" s="48">
        <v>6.5</v>
      </c>
      <c r="J44" s="48">
        <v>6.5</v>
      </c>
      <c r="K44" s="48">
        <v>6.5</v>
      </c>
      <c r="L44" s="48">
        <v>6.55</v>
      </c>
      <c r="M44" s="48">
        <v>6.55</v>
      </c>
      <c r="N44" s="48">
        <v>6.55</v>
      </c>
      <c r="O44" s="8"/>
      <c r="P44" s="8"/>
      <c r="Q44" s="8"/>
      <c r="R44" s="8"/>
      <c r="S44" s="8"/>
      <c r="T44" s="8"/>
      <c r="U44" s="8"/>
      <c r="V44" s="8"/>
    </row>
    <row r="45" spans="1:22" s="2" customFormat="1" ht="45.75" customHeight="1" x14ac:dyDescent="0.2">
      <c r="A45" s="40" t="s">
        <v>13</v>
      </c>
      <c r="B45" s="38" t="s">
        <v>7</v>
      </c>
      <c r="C45" s="22">
        <v>4.5</v>
      </c>
      <c r="D45" s="22">
        <v>4.8</v>
      </c>
      <c r="E45" s="22">
        <v>4.9000000000000004</v>
      </c>
      <c r="F45" s="48">
        <v>4.9000000000000004</v>
      </c>
      <c r="G45" s="48">
        <v>4.9000000000000004</v>
      </c>
      <c r="H45" s="48">
        <v>4.9000000000000004</v>
      </c>
      <c r="I45" s="48">
        <v>4.91</v>
      </c>
      <c r="J45" s="48">
        <v>4.91</v>
      </c>
      <c r="K45" s="48">
        <v>4.91</v>
      </c>
      <c r="L45" s="48">
        <v>4.95</v>
      </c>
      <c r="M45" s="48">
        <v>4.95</v>
      </c>
      <c r="N45" s="48">
        <v>4.95</v>
      </c>
      <c r="O45" s="10"/>
      <c r="P45" s="10"/>
      <c r="Q45" s="10"/>
      <c r="R45" s="10"/>
      <c r="S45" s="10"/>
      <c r="T45" s="10"/>
      <c r="U45" s="10"/>
      <c r="V45" s="10"/>
    </row>
    <row r="46" spans="1:22" s="2" customFormat="1" ht="45.75" customHeight="1" x14ac:dyDescent="0.2">
      <c r="A46" s="40" t="s">
        <v>14</v>
      </c>
      <c r="B46" s="38" t="s">
        <v>7</v>
      </c>
      <c r="C46" s="22">
        <v>24.1</v>
      </c>
      <c r="D46" s="22">
        <v>24.8</v>
      </c>
      <c r="E46" s="22">
        <v>24.9</v>
      </c>
      <c r="F46" s="48">
        <v>24.9</v>
      </c>
      <c r="G46" s="48">
        <v>24.9</v>
      </c>
      <c r="H46" s="48">
        <v>24.9</v>
      </c>
      <c r="I46" s="48">
        <v>24.95</v>
      </c>
      <c r="J46" s="48">
        <v>24.95</v>
      </c>
      <c r="K46" s="48">
        <v>24.95</v>
      </c>
      <c r="L46" s="48">
        <v>25</v>
      </c>
      <c r="M46" s="48">
        <v>25</v>
      </c>
      <c r="N46" s="48">
        <v>25</v>
      </c>
      <c r="O46" s="8"/>
      <c r="P46" s="8"/>
      <c r="Q46" s="8"/>
      <c r="R46" s="8"/>
      <c r="S46" s="8"/>
      <c r="T46" s="8"/>
      <c r="U46" s="8"/>
      <c r="V46" s="8"/>
    </row>
    <row r="47" spans="1:22" s="2" customFormat="1" ht="45.75" customHeight="1" x14ac:dyDescent="0.2">
      <c r="A47" s="40" t="s">
        <v>15</v>
      </c>
      <c r="B47" s="38" t="s">
        <v>16</v>
      </c>
      <c r="C47" s="22">
        <v>4.8</v>
      </c>
      <c r="D47" s="22">
        <v>5.13</v>
      </c>
      <c r="E47" s="22">
        <v>5.13</v>
      </c>
      <c r="F47" s="48">
        <v>5.13</v>
      </c>
      <c r="G47" s="48">
        <v>5.13</v>
      </c>
      <c r="H47" s="48">
        <v>5.13</v>
      </c>
      <c r="I47" s="48">
        <v>5.14</v>
      </c>
      <c r="J47" s="48">
        <v>5.14</v>
      </c>
      <c r="K47" s="48">
        <v>5.14</v>
      </c>
      <c r="L47" s="48">
        <v>5.14</v>
      </c>
      <c r="M47" s="48">
        <v>5.14</v>
      </c>
      <c r="N47" s="48">
        <v>5.14</v>
      </c>
      <c r="O47" s="8"/>
      <c r="P47" s="8"/>
      <c r="Q47" s="8"/>
      <c r="R47" s="8"/>
      <c r="S47" s="8"/>
      <c r="T47" s="8"/>
      <c r="U47" s="8"/>
      <c r="V47" s="8"/>
    </row>
    <row r="48" spans="1:22" s="2" customFormat="1" x14ac:dyDescent="0.2">
      <c r="A48" s="71" t="s">
        <v>89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35"/>
      <c r="O48" s="8"/>
      <c r="P48" s="8"/>
      <c r="Q48" s="8"/>
      <c r="R48" s="8"/>
      <c r="S48" s="8"/>
      <c r="T48" s="8"/>
      <c r="U48" s="8"/>
      <c r="V48" s="8"/>
    </row>
    <row r="49" spans="1:23" s="2" customFormat="1" ht="56.25" x14ac:dyDescent="0.2">
      <c r="A49" s="36" t="s">
        <v>90</v>
      </c>
      <c r="B49" s="72" t="s">
        <v>91</v>
      </c>
      <c r="C49" s="22">
        <v>225.48</v>
      </c>
      <c r="D49" s="22">
        <v>223.63</v>
      </c>
      <c r="E49" s="22">
        <v>245.44</v>
      </c>
      <c r="F49" s="68">
        <v>256.23936000000003</v>
      </c>
      <c r="G49" s="68">
        <v>255.99391999999997</v>
      </c>
      <c r="H49" s="68">
        <v>255.99391999999997</v>
      </c>
      <c r="I49" s="68">
        <v>267.25765247999999</v>
      </c>
      <c r="J49" s="68">
        <v>266.74566463999997</v>
      </c>
      <c r="K49" s="68">
        <v>266.74566463999997</v>
      </c>
      <c r="L49" s="68">
        <v>278.48247388416002</v>
      </c>
      <c r="M49" s="68">
        <v>277.68223689023995</v>
      </c>
      <c r="N49" s="68">
        <v>277.68223689023995</v>
      </c>
      <c r="O49" s="10"/>
      <c r="P49" s="10"/>
      <c r="Q49" s="10"/>
      <c r="R49" s="10"/>
      <c r="S49" s="10"/>
      <c r="T49" s="10"/>
      <c r="U49" s="10"/>
      <c r="V49" s="10"/>
    </row>
    <row r="50" spans="1:23" s="2" customFormat="1" ht="129.75" customHeight="1" x14ac:dyDescent="0.2">
      <c r="A50" s="36" t="s">
        <v>92</v>
      </c>
      <c r="B50" s="72" t="s">
        <v>87</v>
      </c>
      <c r="C50" s="22">
        <v>59.98</v>
      </c>
      <c r="D50" s="22">
        <v>95.55</v>
      </c>
      <c r="E50" s="22">
        <v>104.42694247451435</v>
      </c>
      <c r="F50" s="68">
        <v>100</v>
      </c>
      <c r="G50" s="68">
        <v>100</v>
      </c>
      <c r="H50" s="68">
        <v>100</v>
      </c>
      <c r="I50" s="68">
        <v>100</v>
      </c>
      <c r="J50" s="68">
        <v>100</v>
      </c>
      <c r="K50" s="68">
        <v>100</v>
      </c>
      <c r="L50" s="68">
        <v>100</v>
      </c>
      <c r="M50" s="68">
        <v>100</v>
      </c>
      <c r="N50" s="68">
        <v>100</v>
      </c>
      <c r="O50" s="8"/>
      <c r="P50" s="8"/>
      <c r="Q50" s="8"/>
      <c r="R50" s="8"/>
      <c r="S50" s="8"/>
      <c r="T50" s="8"/>
      <c r="U50" s="8"/>
      <c r="V50" s="8"/>
    </row>
    <row r="51" spans="1:23" s="2" customFormat="1" ht="65.25" customHeight="1" x14ac:dyDescent="0.2">
      <c r="A51" s="36" t="s">
        <v>17</v>
      </c>
      <c r="B51" s="72" t="s">
        <v>93</v>
      </c>
      <c r="C51" s="22">
        <v>46.98</v>
      </c>
      <c r="D51" s="22">
        <v>39.4</v>
      </c>
      <c r="E51" s="22">
        <v>39.58</v>
      </c>
      <c r="F51" s="68">
        <v>41.32152</v>
      </c>
      <c r="G51" s="68">
        <v>41.281939999999999</v>
      </c>
      <c r="H51" s="68">
        <v>41.281939999999999</v>
      </c>
      <c r="I51" s="68">
        <v>43.098345359999996</v>
      </c>
      <c r="J51" s="68">
        <v>43.015781480000001</v>
      </c>
      <c r="K51" s="68">
        <v>43.015781480000001</v>
      </c>
      <c r="L51" s="68">
        <v>44.908475865119996</v>
      </c>
      <c r="M51" s="68">
        <v>44.77942852068</v>
      </c>
      <c r="N51" s="68">
        <v>44.77942852068</v>
      </c>
      <c r="O51" s="8"/>
      <c r="P51" s="8"/>
      <c r="Q51" s="8"/>
      <c r="R51" s="8"/>
      <c r="S51" s="8"/>
      <c r="T51" s="8"/>
      <c r="U51" s="8"/>
      <c r="V51" s="8"/>
    </row>
    <row r="52" spans="1:23" s="2" customFormat="1" ht="18.75" customHeight="1" x14ac:dyDescent="0.2">
      <c r="A52" s="71" t="s">
        <v>94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35"/>
      <c r="O52" s="8"/>
      <c r="P52" s="8"/>
      <c r="Q52" s="8"/>
      <c r="R52" s="8"/>
      <c r="S52" s="8"/>
      <c r="T52" s="8"/>
      <c r="U52" s="8"/>
      <c r="V52" s="8"/>
    </row>
    <row r="53" spans="1:23" s="2" customFormat="1" x14ac:dyDescent="0.2">
      <c r="A53" s="36" t="s">
        <v>19</v>
      </c>
      <c r="B53" s="72" t="s">
        <v>95</v>
      </c>
      <c r="C53" s="22">
        <v>12751.59</v>
      </c>
      <c r="D53" s="22">
        <v>12174.88</v>
      </c>
      <c r="E53" s="22">
        <v>15048.15</v>
      </c>
      <c r="F53" s="68">
        <f>SUM(E53*F54/100)</f>
        <v>15740.3649</v>
      </c>
      <c r="G53" s="68">
        <f>SUM(E53*G54/100)</f>
        <v>15725.31675</v>
      </c>
      <c r="H53" s="68">
        <v>15725.32</v>
      </c>
      <c r="I53" s="68">
        <f>SUM(F53*I54/100)</f>
        <v>16369.979496</v>
      </c>
      <c r="J53" s="68">
        <v>16338.6</v>
      </c>
      <c r="K53" s="68">
        <v>16338.6</v>
      </c>
      <c r="L53" s="68">
        <f t="shared" ref="L53:N53" si="11">SUM(I53*L54/100)</f>
        <v>17041.148655335997</v>
      </c>
      <c r="M53" s="68">
        <f t="shared" si="11"/>
        <v>16992.144</v>
      </c>
      <c r="N53" s="68">
        <f t="shared" si="11"/>
        <v>16992.144</v>
      </c>
      <c r="O53" s="8"/>
      <c r="P53" s="8"/>
      <c r="Q53" s="8"/>
      <c r="R53" s="8"/>
      <c r="S53" s="8"/>
      <c r="T53" s="8"/>
      <c r="U53" s="8"/>
      <c r="V53" s="8"/>
    </row>
    <row r="54" spans="1:23" s="2" customFormat="1" ht="96.75" customHeight="1" x14ac:dyDescent="0.2">
      <c r="A54" s="36" t="s">
        <v>96</v>
      </c>
      <c r="B54" s="72" t="s">
        <v>158</v>
      </c>
      <c r="C54" s="22">
        <v>97.54</v>
      </c>
      <c r="D54" s="22">
        <v>90.4</v>
      </c>
      <c r="E54" s="22">
        <v>108.19</v>
      </c>
      <c r="F54" s="68">
        <v>104.6</v>
      </c>
      <c r="G54" s="68">
        <v>104.5</v>
      </c>
      <c r="H54" s="68">
        <v>104.5</v>
      </c>
      <c r="I54" s="68">
        <v>104</v>
      </c>
      <c r="J54" s="68">
        <v>103.9</v>
      </c>
      <c r="K54" s="68">
        <v>103.9</v>
      </c>
      <c r="L54" s="68">
        <v>104.1</v>
      </c>
      <c r="M54" s="68">
        <v>104</v>
      </c>
      <c r="N54" s="68">
        <v>104</v>
      </c>
      <c r="O54" s="10"/>
      <c r="P54" s="10"/>
      <c r="Q54" s="10"/>
      <c r="R54" s="10"/>
      <c r="S54" s="10"/>
      <c r="T54" s="10"/>
      <c r="U54" s="10"/>
      <c r="V54" s="10"/>
    </row>
    <row r="55" spans="1:23" s="2" customFormat="1" x14ac:dyDescent="0.2">
      <c r="A55" s="36" t="s">
        <v>20</v>
      </c>
      <c r="B55" s="72" t="s">
        <v>95</v>
      </c>
      <c r="C55" s="22">
        <v>7008.2</v>
      </c>
      <c r="D55" s="22">
        <v>7295.5</v>
      </c>
      <c r="E55" s="22">
        <v>7417.34</v>
      </c>
      <c r="F55" s="68">
        <v>7714.03</v>
      </c>
      <c r="G55" s="68">
        <v>7714.03</v>
      </c>
      <c r="H55" s="68">
        <v>7714.03</v>
      </c>
      <c r="I55" s="68">
        <v>8036.3</v>
      </c>
      <c r="J55" s="68">
        <v>8036.3</v>
      </c>
      <c r="K55" s="68">
        <v>8036.3</v>
      </c>
      <c r="L55" s="68">
        <v>8381.52</v>
      </c>
      <c r="M55" s="68">
        <v>8381.52</v>
      </c>
      <c r="N55" s="68">
        <v>8381.52</v>
      </c>
      <c r="O55" s="8"/>
      <c r="P55" s="8"/>
      <c r="Q55" s="8"/>
      <c r="R55" s="8"/>
      <c r="S55" s="8"/>
      <c r="T55" s="8"/>
      <c r="U55" s="8"/>
      <c r="V55" s="8"/>
    </row>
    <row r="56" spans="1:23" s="2" customFormat="1" ht="93" customHeight="1" x14ac:dyDescent="0.2">
      <c r="A56" s="36" t="s">
        <v>97</v>
      </c>
      <c r="B56" s="72" t="s">
        <v>158</v>
      </c>
      <c r="C56" s="22">
        <v>101</v>
      </c>
      <c r="D56" s="22">
        <v>99.99</v>
      </c>
      <c r="E56" s="22">
        <v>96.2</v>
      </c>
      <c r="F56" s="68">
        <v>104</v>
      </c>
      <c r="G56" s="68">
        <v>104</v>
      </c>
      <c r="H56" s="68">
        <v>104</v>
      </c>
      <c r="I56" s="68">
        <v>104.1</v>
      </c>
      <c r="J56" s="68">
        <v>104.1</v>
      </c>
      <c r="K56" s="68">
        <v>104.1</v>
      </c>
      <c r="L56" s="68">
        <v>104</v>
      </c>
      <c r="M56" s="68">
        <v>104</v>
      </c>
      <c r="N56" s="68">
        <v>104</v>
      </c>
      <c r="O56" s="8"/>
      <c r="P56" s="8"/>
      <c r="Q56" s="8"/>
      <c r="R56" s="8"/>
      <c r="S56" s="8"/>
      <c r="T56" s="8"/>
      <c r="U56" s="8"/>
      <c r="V56" s="8"/>
    </row>
    <row r="57" spans="1:23" s="2" customFormat="1" ht="46.5" customHeight="1" x14ac:dyDescent="0.2">
      <c r="A57" s="71" t="s">
        <v>98</v>
      </c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35"/>
      <c r="O57" s="8"/>
      <c r="P57" s="8"/>
      <c r="Q57" s="8"/>
      <c r="R57" s="8"/>
      <c r="S57" s="8"/>
      <c r="T57" s="8"/>
      <c r="U57" s="8"/>
      <c r="V57" s="8"/>
    </row>
    <row r="58" spans="1:23" s="2" customFormat="1" ht="76.5" customHeight="1" x14ac:dyDescent="0.2">
      <c r="A58" s="36" t="s">
        <v>66</v>
      </c>
      <c r="B58" s="72" t="s">
        <v>21</v>
      </c>
      <c r="C58" s="48">
        <v>925</v>
      </c>
      <c r="D58" s="48">
        <v>1065</v>
      </c>
      <c r="E58" s="48">
        <v>1066</v>
      </c>
      <c r="F58" s="48">
        <v>1072</v>
      </c>
      <c r="G58" s="48">
        <v>1072</v>
      </c>
      <c r="H58" s="48">
        <v>1072</v>
      </c>
      <c r="I58" s="48">
        <v>1075</v>
      </c>
      <c r="J58" s="48">
        <v>1075</v>
      </c>
      <c r="K58" s="48">
        <v>1075</v>
      </c>
      <c r="L58" s="48">
        <v>1078</v>
      </c>
      <c r="M58" s="48">
        <v>1079</v>
      </c>
      <c r="N58" s="48">
        <v>1079</v>
      </c>
      <c r="O58" s="10"/>
      <c r="P58" s="10"/>
      <c r="Q58" s="10"/>
      <c r="R58" s="10"/>
      <c r="S58" s="10"/>
      <c r="T58" s="10"/>
      <c r="U58" s="10"/>
      <c r="V58" s="10"/>
    </row>
    <row r="59" spans="1:23" s="2" customFormat="1" ht="108" customHeight="1" x14ac:dyDescent="0.2">
      <c r="A59" s="36" t="s">
        <v>99</v>
      </c>
      <c r="B59" s="72" t="s">
        <v>22</v>
      </c>
      <c r="C59" s="48">
        <v>6.84</v>
      </c>
      <c r="D59" s="48">
        <v>7.33</v>
      </c>
      <c r="E59" s="48">
        <v>7.4</v>
      </c>
      <c r="F59" s="48">
        <v>7.44</v>
      </c>
      <c r="G59" s="48">
        <v>7.44</v>
      </c>
      <c r="H59" s="48">
        <v>7.44</v>
      </c>
      <c r="I59" s="48">
        <v>7.46</v>
      </c>
      <c r="J59" s="48">
        <v>7.46</v>
      </c>
      <c r="K59" s="48">
        <v>7.46</v>
      </c>
      <c r="L59" s="48">
        <v>7.48</v>
      </c>
      <c r="M59" s="48">
        <v>7.49</v>
      </c>
      <c r="N59" s="48">
        <v>7.49</v>
      </c>
      <c r="O59" s="12"/>
      <c r="P59" s="11"/>
      <c r="Q59" s="12"/>
      <c r="R59" s="11"/>
      <c r="S59" s="12"/>
      <c r="T59" s="11"/>
      <c r="U59" s="12"/>
      <c r="V59" s="11"/>
    </row>
    <row r="60" spans="1:23" s="2" customFormat="1" ht="70.5" customHeight="1" x14ac:dyDescent="0.2">
      <c r="A60" s="36" t="s">
        <v>49</v>
      </c>
      <c r="B60" s="72" t="s">
        <v>100</v>
      </c>
      <c r="C60" s="48">
        <v>6.9</v>
      </c>
      <c r="D60" s="48">
        <v>7.1</v>
      </c>
      <c r="E60" s="48">
        <v>7.2</v>
      </c>
      <c r="F60" s="48">
        <v>7.49</v>
      </c>
      <c r="G60" s="48">
        <v>7.46</v>
      </c>
      <c r="H60" s="48">
        <v>7.46</v>
      </c>
      <c r="I60" s="48">
        <v>7.8</v>
      </c>
      <c r="J60" s="48">
        <v>7.75</v>
      </c>
      <c r="K60" s="48">
        <v>7.75</v>
      </c>
      <c r="L60" s="48">
        <v>8.1199999999999992</v>
      </c>
      <c r="M60" s="48">
        <v>8.06</v>
      </c>
      <c r="N60" s="48">
        <v>8.06</v>
      </c>
      <c r="O60" s="12"/>
      <c r="P60" s="11"/>
      <c r="Q60" s="12"/>
      <c r="R60" s="11"/>
      <c r="S60" s="12"/>
      <c r="T60" s="11"/>
      <c r="U60" s="12"/>
      <c r="V60" s="11"/>
    </row>
    <row r="61" spans="1:23" s="56" customFormat="1" ht="19.5" customHeight="1" x14ac:dyDescent="0.3">
      <c r="A61" s="71" t="s">
        <v>155</v>
      </c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35"/>
      <c r="O61" s="57"/>
      <c r="P61" s="58"/>
      <c r="Q61" s="57"/>
      <c r="R61" s="58"/>
      <c r="S61" s="57"/>
      <c r="T61" s="58"/>
      <c r="U61" s="57"/>
      <c r="V61" s="58"/>
      <c r="W61" s="59"/>
    </row>
    <row r="62" spans="1:23" s="2" customFormat="1" ht="87.75" customHeight="1" x14ac:dyDescent="0.2">
      <c r="A62" s="41" t="s">
        <v>141</v>
      </c>
      <c r="B62" s="38" t="s">
        <v>142</v>
      </c>
      <c r="C62" s="48">
        <v>8929.65</v>
      </c>
      <c r="D62" s="48">
        <v>10823.92</v>
      </c>
      <c r="E62" s="48">
        <v>10823.92</v>
      </c>
      <c r="F62" s="51">
        <v>11386.76</v>
      </c>
      <c r="G62" s="60">
        <v>11375.94</v>
      </c>
      <c r="H62" s="60">
        <v>11375.94</v>
      </c>
      <c r="I62" s="51">
        <v>11944.71</v>
      </c>
      <c r="J62" s="60">
        <v>11933.36</v>
      </c>
      <c r="K62" s="60">
        <v>11933.36</v>
      </c>
      <c r="L62" s="51">
        <v>12506.12</v>
      </c>
      <c r="M62" s="60">
        <v>12494.23</v>
      </c>
      <c r="N62" s="60">
        <v>12494.23</v>
      </c>
      <c r="O62" s="13"/>
      <c r="P62" s="11"/>
      <c r="Q62" s="13"/>
      <c r="R62" s="11"/>
      <c r="S62" s="13"/>
      <c r="T62" s="11"/>
      <c r="U62" s="13"/>
      <c r="V62" s="11"/>
      <c r="W62" s="6"/>
    </row>
    <row r="63" spans="1:23" s="2" customFormat="1" ht="80.25" customHeight="1" x14ac:dyDescent="0.2">
      <c r="A63" s="41" t="s">
        <v>23</v>
      </c>
      <c r="B63" s="38" t="s">
        <v>158</v>
      </c>
      <c r="C63" s="48">
        <v>103.2</v>
      </c>
      <c r="D63" s="48">
        <v>118.7</v>
      </c>
      <c r="E63" s="48">
        <v>100</v>
      </c>
      <c r="F63" s="51">
        <v>105.2</v>
      </c>
      <c r="G63" s="60">
        <v>105.1</v>
      </c>
      <c r="H63" s="60">
        <v>105.1</v>
      </c>
      <c r="I63" s="51">
        <v>105</v>
      </c>
      <c r="J63" s="60">
        <v>104.8</v>
      </c>
      <c r="K63" s="60">
        <v>104.8</v>
      </c>
      <c r="L63" s="49">
        <v>104.7</v>
      </c>
      <c r="M63" s="60">
        <v>104.8</v>
      </c>
      <c r="N63" s="60">
        <v>104.8</v>
      </c>
      <c r="O63" s="15"/>
      <c r="P63" s="14"/>
      <c r="Q63" s="15"/>
      <c r="R63" s="14"/>
      <c r="S63" s="15"/>
      <c r="T63" s="14"/>
      <c r="U63" s="15"/>
      <c r="V63" s="14"/>
    </row>
    <row r="64" spans="1:23" s="2" customFormat="1" ht="129" customHeight="1" x14ac:dyDescent="0.2">
      <c r="A64" s="40" t="s">
        <v>143</v>
      </c>
      <c r="B64" s="38" t="s">
        <v>48</v>
      </c>
      <c r="C64" s="50">
        <v>5187.91</v>
      </c>
      <c r="D64" s="50">
        <v>7126.68</v>
      </c>
      <c r="E64" s="50">
        <v>7126.68</v>
      </c>
      <c r="F64" s="51">
        <v>7497.27</v>
      </c>
      <c r="G64" s="50">
        <v>7490.14</v>
      </c>
      <c r="H64" s="50">
        <v>7490.14</v>
      </c>
      <c r="I64" s="51">
        <v>7864.63</v>
      </c>
      <c r="J64" s="50">
        <v>7857.15</v>
      </c>
      <c r="K64" s="50">
        <v>7857.15</v>
      </c>
      <c r="L64" s="51">
        <v>8234.26</v>
      </c>
      <c r="M64" s="50">
        <v>8226.44</v>
      </c>
      <c r="N64" s="50">
        <v>8226.44</v>
      </c>
      <c r="O64" s="16"/>
      <c r="P64" s="14"/>
      <c r="Q64" s="16"/>
      <c r="R64" s="14"/>
      <c r="S64" s="16"/>
      <c r="T64" s="14"/>
      <c r="U64" s="16"/>
      <c r="V64" s="14"/>
    </row>
    <row r="65" spans="1:22" s="2" customFormat="1" ht="108" customHeight="1" x14ac:dyDescent="0.2">
      <c r="A65" s="40" t="s">
        <v>144</v>
      </c>
      <c r="B65" s="38" t="s">
        <v>158</v>
      </c>
      <c r="C65" s="50">
        <v>66.430000000000007</v>
      </c>
      <c r="D65" s="50">
        <v>133</v>
      </c>
      <c r="E65" s="50">
        <v>100</v>
      </c>
      <c r="F65" s="51">
        <v>105.2</v>
      </c>
      <c r="G65" s="50">
        <v>105.1</v>
      </c>
      <c r="H65" s="50">
        <v>105.1</v>
      </c>
      <c r="I65" s="51">
        <v>104.9</v>
      </c>
      <c r="J65" s="50">
        <v>104.9</v>
      </c>
      <c r="K65" s="50">
        <v>104.9</v>
      </c>
      <c r="L65" s="51">
        <v>104.6</v>
      </c>
      <c r="M65" s="50">
        <v>104.7</v>
      </c>
      <c r="N65" s="50">
        <v>104.7</v>
      </c>
      <c r="O65" s="16"/>
      <c r="P65" s="14"/>
      <c r="Q65" s="16"/>
      <c r="R65" s="14"/>
      <c r="S65" s="16"/>
      <c r="T65" s="14"/>
      <c r="U65" s="16"/>
      <c r="V65" s="14"/>
    </row>
    <row r="66" spans="1:22" s="2" customFormat="1" ht="39" x14ac:dyDescent="0.2">
      <c r="A66" s="42" t="s">
        <v>145</v>
      </c>
      <c r="B66" s="39"/>
      <c r="C66" s="53"/>
      <c r="D66" s="53"/>
      <c r="E66" s="53"/>
      <c r="F66" s="52"/>
      <c r="G66" s="53"/>
      <c r="H66" s="53"/>
      <c r="I66" s="52"/>
      <c r="J66" s="53"/>
      <c r="K66" s="53"/>
      <c r="L66" s="52"/>
      <c r="M66" s="53"/>
      <c r="N66" s="53"/>
      <c r="O66" s="17"/>
      <c r="P66" s="14"/>
      <c r="Q66" s="17"/>
      <c r="R66" s="14"/>
      <c r="S66" s="17"/>
      <c r="T66" s="14"/>
      <c r="U66" s="17"/>
      <c r="V66" s="14"/>
    </row>
    <row r="67" spans="1:22" s="2" customFormat="1" x14ac:dyDescent="0.2">
      <c r="A67" s="43" t="s">
        <v>24</v>
      </c>
      <c r="B67" s="39" t="s">
        <v>146</v>
      </c>
      <c r="C67" s="49">
        <v>2914.04</v>
      </c>
      <c r="D67" s="49">
        <v>2588.4499999999998</v>
      </c>
      <c r="E67" s="49">
        <v>2588.4499999999998</v>
      </c>
      <c r="F67" s="52">
        <v>2699.01</v>
      </c>
      <c r="G67" s="61">
        <v>2696.45</v>
      </c>
      <c r="H67" s="61">
        <v>2696.45</v>
      </c>
      <c r="I67" s="52">
        <v>2831.26</v>
      </c>
      <c r="J67" s="61">
        <v>2828.57</v>
      </c>
      <c r="K67" s="61">
        <v>2828.57</v>
      </c>
      <c r="L67" s="52">
        <v>2964.33</v>
      </c>
      <c r="M67" s="61">
        <v>2961.51</v>
      </c>
      <c r="N67" s="61">
        <v>2961.51</v>
      </c>
      <c r="O67" s="17"/>
      <c r="P67" s="14"/>
      <c r="Q67" s="17"/>
      <c r="R67" s="14"/>
      <c r="S67" s="17"/>
      <c r="T67" s="14"/>
      <c r="U67" s="17"/>
      <c r="V67" s="14"/>
    </row>
    <row r="68" spans="1:22" s="2" customFormat="1" x14ac:dyDescent="0.2">
      <c r="A68" s="43" t="s">
        <v>67</v>
      </c>
      <c r="B68" s="39" t="s">
        <v>146</v>
      </c>
      <c r="C68" s="49">
        <v>2273.87</v>
      </c>
      <c r="D68" s="49">
        <v>4538.2299999999996</v>
      </c>
      <c r="E68" s="49">
        <v>4538.2299999999996</v>
      </c>
      <c r="F68" s="52">
        <v>4798.26</v>
      </c>
      <c r="G68" s="61">
        <v>4793.6899999999996</v>
      </c>
      <c r="H68" s="61">
        <v>4793.6899999999996</v>
      </c>
      <c r="I68" s="52">
        <v>5033.37</v>
      </c>
      <c r="J68" s="61">
        <v>5028.58</v>
      </c>
      <c r="K68" s="61">
        <v>5028.58</v>
      </c>
      <c r="L68" s="52">
        <v>5269.93</v>
      </c>
      <c r="M68" s="61">
        <v>5264.93</v>
      </c>
      <c r="N68" s="61">
        <v>5264.93</v>
      </c>
      <c r="O68" s="17"/>
      <c r="P68" s="14"/>
      <c r="Q68" s="17"/>
      <c r="R68" s="14"/>
      <c r="S68" s="17"/>
      <c r="T68" s="14"/>
      <c r="U68" s="17"/>
      <c r="V68" s="14"/>
    </row>
    <row r="69" spans="1:22" s="2" customFormat="1" x14ac:dyDescent="0.2">
      <c r="A69" s="37" t="s">
        <v>147</v>
      </c>
      <c r="B69" s="39" t="s">
        <v>146</v>
      </c>
      <c r="C69" s="49">
        <v>6</v>
      </c>
      <c r="D69" s="49">
        <v>26.3</v>
      </c>
      <c r="E69" s="49">
        <v>26.3</v>
      </c>
      <c r="F69" s="52">
        <v>28.79</v>
      </c>
      <c r="G69" s="62">
        <v>28.76</v>
      </c>
      <c r="H69" s="62">
        <v>28.76</v>
      </c>
      <c r="I69" s="52">
        <v>30.2</v>
      </c>
      <c r="J69" s="62">
        <v>30.17</v>
      </c>
      <c r="K69" s="62">
        <v>30.17</v>
      </c>
      <c r="L69" s="52">
        <v>31.62</v>
      </c>
      <c r="M69" s="62">
        <v>31.58</v>
      </c>
      <c r="N69" s="62">
        <v>31.58</v>
      </c>
      <c r="O69" s="17"/>
      <c r="P69" s="14"/>
      <c r="Q69" s="17"/>
      <c r="R69" s="14"/>
      <c r="S69" s="17"/>
      <c r="T69" s="14"/>
      <c r="U69" s="17"/>
      <c r="V69" s="14"/>
    </row>
    <row r="70" spans="1:22" s="2" customFormat="1" x14ac:dyDescent="0.2">
      <c r="A70" s="37" t="s">
        <v>148</v>
      </c>
      <c r="B70" s="39" t="s">
        <v>146</v>
      </c>
      <c r="C70" s="54">
        <v>0</v>
      </c>
      <c r="D70" s="5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16"/>
      <c r="P70" s="14"/>
      <c r="Q70" s="16"/>
      <c r="R70" s="14"/>
      <c r="S70" s="16"/>
      <c r="T70" s="14"/>
      <c r="U70" s="16"/>
      <c r="V70" s="14"/>
    </row>
    <row r="71" spans="1:22" s="2" customFormat="1" x14ac:dyDescent="0.2">
      <c r="A71" s="37" t="s">
        <v>149</v>
      </c>
      <c r="B71" s="39" t="s">
        <v>146</v>
      </c>
      <c r="C71" s="49">
        <v>1797.46</v>
      </c>
      <c r="D71" s="49">
        <v>2786.74</v>
      </c>
      <c r="E71" s="49">
        <v>2786.74</v>
      </c>
      <c r="F71" s="52">
        <v>2926.94</v>
      </c>
      <c r="G71" s="62">
        <v>2924.15</v>
      </c>
      <c r="H71" s="62">
        <v>2924.15</v>
      </c>
      <c r="I71" s="52">
        <v>3070.35</v>
      </c>
      <c r="J71" s="62">
        <v>3067.43</v>
      </c>
      <c r="K71" s="62">
        <v>3067.43</v>
      </c>
      <c r="L71" s="52">
        <v>3214.66</v>
      </c>
      <c r="M71" s="62">
        <v>3211.61</v>
      </c>
      <c r="N71" s="62">
        <v>3211.61</v>
      </c>
      <c r="O71" s="16"/>
      <c r="P71" s="14"/>
      <c r="Q71" s="16"/>
      <c r="R71" s="14"/>
      <c r="S71" s="16"/>
      <c r="T71" s="14"/>
      <c r="U71" s="16"/>
      <c r="V71" s="14"/>
    </row>
    <row r="72" spans="1:22" s="2" customFormat="1" x14ac:dyDescent="0.2">
      <c r="A72" s="37" t="s">
        <v>150</v>
      </c>
      <c r="B72" s="39" t="s">
        <v>146</v>
      </c>
      <c r="C72" s="49">
        <v>154.80000000000001</v>
      </c>
      <c r="D72" s="49">
        <v>1338.92</v>
      </c>
      <c r="E72" s="49">
        <v>1338.92</v>
      </c>
      <c r="F72" s="52">
        <v>1391.49</v>
      </c>
      <c r="G72" s="62">
        <v>1390.17</v>
      </c>
      <c r="H72" s="62">
        <v>1390.17</v>
      </c>
      <c r="I72" s="52">
        <v>1459.68</v>
      </c>
      <c r="J72" s="62">
        <v>1458.29</v>
      </c>
      <c r="K72" s="62">
        <v>1458.29</v>
      </c>
      <c r="L72" s="52">
        <v>1528.28</v>
      </c>
      <c r="M72" s="62">
        <v>1526.82</v>
      </c>
      <c r="N72" s="62">
        <v>1526.82</v>
      </c>
      <c r="O72" s="16"/>
      <c r="P72" s="14"/>
      <c r="Q72" s="16"/>
      <c r="R72" s="14"/>
      <c r="S72" s="16"/>
      <c r="T72" s="14"/>
      <c r="U72" s="16"/>
      <c r="V72" s="14"/>
    </row>
    <row r="73" spans="1:22" s="2" customFormat="1" x14ac:dyDescent="0.2">
      <c r="A73" s="43" t="s">
        <v>151</v>
      </c>
      <c r="B73" s="39" t="s">
        <v>146</v>
      </c>
      <c r="C73" s="49">
        <v>29.14</v>
      </c>
      <c r="D73" s="49">
        <v>867.83</v>
      </c>
      <c r="E73" s="49">
        <v>867.83</v>
      </c>
      <c r="F73" s="52">
        <v>890.55</v>
      </c>
      <c r="G73" s="61">
        <v>889.71</v>
      </c>
      <c r="H73" s="61">
        <v>889.71</v>
      </c>
      <c r="I73" s="52">
        <v>934.19</v>
      </c>
      <c r="J73" s="61">
        <v>933.31</v>
      </c>
      <c r="K73" s="61">
        <v>933.31</v>
      </c>
      <c r="L73" s="52">
        <v>978.1</v>
      </c>
      <c r="M73" s="61">
        <v>977.16</v>
      </c>
      <c r="N73" s="61">
        <v>977.16</v>
      </c>
      <c r="O73" s="17"/>
      <c r="P73" s="14"/>
      <c r="Q73" s="17"/>
      <c r="R73" s="14"/>
      <c r="S73" s="17"/>
      <c r="T73" s="14"/>
      <c r="U73" s="17"/>
      <c r="V73" s="14"/>
    </row>
    <row r="74" spans="1:22" s="2" customFormat="1" ht="37.5" x14ac:dyDescent="0.2">
      <c r="A74" s="43" t="s">
        <v>152</v>
      </c>
      <c r="B74" s="39" t="s">
        <v>146</v>
      </c>
      <c r="C74" s="49">
        <v>108.02</v>
      </c>
      <c r="D74" s="49">
        <v>434.19</v>
      </c>
      <c r="E74" s="49">
        <v>434.19</v>
      </c>
      <c r="F74" s="52">
        <v>455.27</v>
      </c>
      <c r="G74" s="61">
        <v>454.85</v>
      </c>
      <c r="H74" s="61">
        <v>454.85</v>
      </c>
      <c r="I74" s="52">
        <v>477.1</v>
      </c>
      <c r="J74" s="61">
        <v>476.65</v>
      </c>
      <c r="K74" s="61">
        <v>476.65</v>
      </c>
      <c r="L74" s="52">
        <v>499.05</v>
      </c>
      <c r="M74" s="61">
        <v>498.58</v>
      </c>
      <c r="N74" s="61">
        <v>498.58</v>
      </c>
      <c r="O74" s="10"/>
      <c r="P74" s="10"/>
      <c r="Q74" s="10"/>
      <c r="R74" s="10"/>
      <c r="S74" s="10"/>
      <c r="T74" s="10"/>
      <c r="U74" s="10"/>
      <c r="V74" s="10"/>
    </row>
    <row r="75" spans="1:22" s="2" customFormat="1" x14ac:dyDescent="0.2">
      <c r="A75" s="43" t="s">
        <v>153</v>
      </c>
      <c r="B75" s="39" t="s">
        <v>146</v>
      </c>
      <c r="C75" s="49">
        <v>17.64</v>
      </c>
      <c r="D75" s="49">
        <v>36.9</v>
      </c>
      <c r="E75" s="49">
        <v>36.9</v>
      </c>
      <c r="F75" s="52">
        <v>45.67</v>
      </c>
      <c r="G75" s="61">
        <v>45.61</v>
      </c>
      <c r="H75" s="61">
        <v>45.61</v>
      </c>
      <c r="I75" s="52">
        <v>48.39</v>
      </c>
      <c r="J75" s="61">
        <v>48.33</v>
      </c>
      <c r="K75" s="61">
        <v>48.33</v>
      </c>
      <c r="L75" s="52">
        <v>51.13</v>
      </c>
      <c r="M75" s="61">
        <v>51.08</v>
      </c>
      <c r="N75" s="61">
        <v>51.08</v>
      </c>
      <c r="O75" s="8"/>
      <c r="P75" s="8"/>
      <c r="Q75" s="8"/>
      <c r="R75" s="8"/>
      <c r="S75" s="8"/>
      <c r="T75" s="8"/>
      <c r="U75" s="8"/>
      <c r="V75" s="8"/>
    </row>
    <row r="76" spans="1:22" s="2" customFormat="1" x14ac:dyDescent="0.2">
      <c r="A76" s="37" t="s">
        <v>154</v>
      </c>
      <c r="B76" s="39" t="s">
        <v>146</v>
      </c>
      <c r="C76" s="49">
        <v>315.61</v>
      </c>
      <c r="D76" s="49">
        <v>386.27</v>
      </c>
      <c r="E76" s="49">
        <v>386.27</v>
      </c>
      <c r="F76" s="52">
        <v>451.04</v>
      </c>
      <c r="G76" s="62">
        <v>450.61</v>
      </c>
      <c r="H76" s="62">
        <v>450.61</v>
      </c>
      <c r="I76" s="52">
        <v>473.14</v>
      </c>
      <c r="J76" s="62">
        <v>472.69</v>
      </c>
      <c r="K76" s="62">
        <v>472.69</v>
      </c>
      <c r="L76" s="52">
        <v>495.37</v>
      </c>
      <c r="M76" s="62">
        <v>494.92</v>
      </c>
      <c r="N76" s="62">
        <v>494.92</v>
      </c>
      <c r="O76" s="8"/>
      <c r="P76" s="8"/>
      <c r="Q76" s="8"/>
      <c r="R76" s="8"/>
      <c r="S76" s="8"/>
      <c r="T76" s="8"/>
      <c r="U76" s="8"/>
      <c r="V76" s="8"/>
    </row>
    <row r="77" spans="1:22" s="47" customFormat="1" ht="29.25" customHeight="1" x14ac:dyDescent="0.2">
      <c r="A77" s="71" t="s">
        <v>137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35"/>
      <c r="O77" s="63"/>
      <c r="P77" s="63"/>
      <c r="Q77" s="63"/>
      <c r="R77" s="63"/>
      <c r="S77" s="63"/>
      <c r="T77" s="63"/>
      <c r="U77" s="63"/>
      <c r="V77" s="63"/>
    </row>
    <row r="78" spans="1:22" s="2" customFormat="1" ht="37.5" x14ac:dyDescent="0.2">
      <c r="A78" s="44" t="s">
        <v>72</v>
      </c>
      <c r="B78" s="72" t="s">
        <v>85</v>
      </c>
      <c r="C78" s="48">
        <f t="shared" ref="C78:D78" si="12">C79+C92</f>
        <v>2983.82</v>
      </c>
      <c r="D78" s="48">
        <f t="shared" si="12"/>
        <v>4035.6400000000003</v>
      </c>
      <c r="E78" s="48">
        <f>E79+E92</f>
        <v>4401.32</v>
      </c>
      <c r="F78" s="48">
        <f>F79+F92</f>
        <v>4203.6899999999996</v>
      </c>
      <c r="G78" s="48">
        <f t="shared" ref="G78:H78" si="13">G79+G92</f>
        <v>4209.6000000000004</v>
      </c>
      <c r="H78" s="48">
        <f t="shared" si="13"/>
        <v>4209.6000000000004</v>
      </c>
      <c r="I78" s="48">
        <f t="shared" ref="I78:J78" si="14">I79+I92</f>
        <v>3735.08</v>
      </c>
      <c r="J78" s="48">
        <f t="shared" si="14"/>
        <v>3762.95</v>
      </c>
      <c r="K78" s="48">
        <f t="shared" ref="K78" si="15">K79+K92</f>
        <v>3762.95</v>
      </c>
      <c r="L78" s="48">
        <f t="shared" ref="L78:M78" si="16">L79+L92</f>
        <v>3738.98</v>
      </c>
      <c r="M78" s="48">
        <f t="shared" si="16"/>
        <v>3795.1499999999996</v>
      </c>
      <c r="N78" s="48">
        <f t="shared" ref="N78" si="17">N79+N92</f>
        <v>3795.1499999999996</v>
      </c>
      <c r="O78" s="8"/>
      <c r="P78" s="8"/>
      <c r="Q78" s="8"/>
      <c r="R78" s="8"/>
      <c r="S78" s="8"/>
      <c r="T78" s="8"/>
      <c r="U78" s="8"/>
      <c r="V78" s="8"/>
    </row>
    <row r="79" spans="1:22" s="2" customFormat="1" ht="37.5" x14ac:dyDescent="0.2">
      <c r="A79" s="44" t="s">
        <v>68</v>
      </c>
      <c r="B79" s="72" t="s">
        <v>85</v>
      </c>
      <c r="C79" s="48">
        <f t="shared" ref="C79:D79" si="18">C80+C91</f>
        <v>860.17000000000007</v>
      </c>
      <c r="D79" s="48">
        <f t="shared" si="18"/>
        <v>823.63</v>
      </c>
      <c r="E79" s="48">
        <f>E80+E91</f>
        <v>908.62</v>
      </c>
      <c r="F79" s="48">
        <f>F80+F91</f>
        <v>978.36</v>
      </c>
      <c r="G79" s="48">
        <f>G80+G91</f>
        <v>984.27</v>
      </c>
      <c r="H79" s="48">
        <f>H80+H91</f>
        <v>984.27</v>
      </c>
      <c r="I79" s="48">
        <f>I80+I91</f>
        <v>988.38</v>
      </c>
      <c r="J79" s="48">
        <f t="shared" ref="J79:K79" si="19">J80+J91</f>
        <v>1016.25</v>
      </c>
      <c r="K79" s="48">
        <f t="shared" si="19"/>
        <v>1016.25</v>
      </c>
      <c r="L79" s="48">
        <f t="shared" ref="L79:M79" si="20">L80+L91</f>
        <v>1007.48</v>
      </c>
      <c r="M79" s="48">
        <f t="shared" si="20"/>
        <v>1063.6499999999999</v>
      </c>
      <c r="N79" s="48">
        <f t="shared" ref="N79" si="21">N80+N91</f>
        <v>1063.6499999999999</v>
      </c>
      <c r="O79" s="8"/>
      <c r="P79" s="8"/>
      <c r="Q79" s="8"/>
      <c r="R79" s="8"/>
      <c r="S79" s="8"/>
      <c r="T79" s="8"/>
      <c r="U79" s="8"/>
      <c r="V79" s="8"/>
    </row>
    <row r="80" spans="1:22" s="2" customFormat="1" ht="90.75" customHeight="1" x14ac:dyDescent="0.2">
      <c r="A80" s="44" t="s">
        <v>101</v>
      </c>
      <c r="B80" s="72" t="s">
        <v>85</v>
      </c>
      <c r="C80" s="48">
        <v>690.23</v>
      </c>
      <c r="D80" s="48">
        <v>688.3</v>
      </c>
      <c r="E80" s="48">
        <v>768.73</v>
      </c>
      <c r="F80" s="48">
        <v>832.46</v>
      </c>
      <c r="G80" s="48">
        <v>837.86</v>
      </c>
      <c r="H80" s="48">
        <v>837.86</v>
      </c>
      <c r="I80" s="48">
        <v>850.55</v>
      </c>
      <c r="J80" s="48">
        <v>877.95</v>
      </c>
      <c r="K80" s="48">
        <v>877.95</v>
      </c>
      <c r="L80" s="48">
        <v>869.47</v>
      </c>
      <c r="M80" s="48">
        <v>925.17</v>
      </c>
      <c r="N80" s="48">
        <v>925.17</v>
      </c>
      <c r="O80" s="8"/>
      <c r="P80" s="8"/>
      <c r="Q80" s="8"/>
      <c r="R80" s="8"/>
      <c r="S80" s="8"/>
      <c r="T80" s="8"/>
      <c r="U80" s="8"/>
      <c r="V80" s="8"/>
    </row>
    <row r="81" spans="1:22" s="2" customFormat="1" x14ac:dyDescent="0.2">
      <c r="A81" s="45" t="s">
        <v>102</v>
      </c>
      <c r="B81" s="72" t="s">
        <v>85</v>
      </c>
      <c r="C81" s="48">
        <v>0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8"/>
      <c r="P81" s="8"/>
      <c r="Q81" s="8"/>
      <c r="R81" s="8"/>
      <c r="S81" s="8"/>
      <c r="T81" s="8"/>
      <c r="U81" s="8"/>
      <c r="V81" s="8"/>
    </row>
    <row r="82" spans="1:22" s="2" customFormat="1" x14ac:dyDescent="0.2">
      <c r="A82" s="45" t="s">
        <v>103</v>
      </c>
      <c r="B82" s="72" t="s">
        <v>85</v>
      </c>
      <c r="C82" s="48">
        <v>437.14</v>
      </c>
      <c r="D82" s="48">
        <v>415.18</v>
      </c>
      <c r="E82" s="48">
        <v>448.02</v>
      </c>
      <c r="F82" s="48">
        <v>477.6</v>
      </c>
      <c r="G82" s="48">
        <v>480.28</v>
      </c>
      <c r="H82" s="48">
        <v>480.28</v>
      </c>
      <c r="I82" s="48">
        <v>494.31</v>
      </c>
      <c r="J82" s="48">
        <v>513.9</v>
      </c>
      <c r="K82" s="48">
        <v>513.9</v>
      </c>
      <c r="L82" s="48">
        <v>511.61</v>
      </c>
      <c r="M82" s="48">
        <v>549.36</v>
      </c>
      <c r="N82" s="48">
        <v>549.36</v>
      </c>
      <c r="O82" s="8"/>
      <c r="P82" s="8"/>
      <c r="Q82" s="8"/>
      <c r="R82" s="8"/>
      <c r="S82" s="8"/>
      <c r="T82" s="8"/>
      <c r="U82" s="8"/>
      <c r="V82" s="8"/>
    </row>
    <row r="83" spans="1:22" s="2" customFormat="1" ht="37.5" x14ac:dyDescent="0.3">
      <c r="A83" s="45" t="s">
        <v>104</v>
      </c>
      <c r="B83" s="72" t="s">
        <v>85</v>
      </c>
      <c r="C83" s="48">
        <v>0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18"/>
      <c r="P83" s="18"/>
      <c r="Q83" s="18"/>
      <c r="R83" s="18"/>
      <c r="S83" s="18"/>
      <c r="T83" s="18"/>
      <c r="U83" s="18"/>
      <c r="V83" s="18"/>
    </row>
    <row r="84" spans="1:22" s="2" customFormat="1" x14ac:dyDescent="0.3">
      <c r="A84" s="45" t="s">
        <v>105</v>
      </c>
      <c r="B84" s="72" t="s">
        <v>85</v>
      </c>
      <c r="C84" s="48">
        <v>38.24</v>
      </c>
      <c r="D84" s="48">
        <v>35.17</v>
      </c>
      <c r="E84" s="48">
        <v>40.17</v>
      </c>
      <c r="F84" s="48">
        <v>37.85</v>
      </c>
      <c r="G84" s="48">
        <v>37.99</v>
      </c>
      <c r="H84" s="48">
        <v>37.99</v>
      </c>
      <c r="I84" s="48">
        <v>34.39</v>
      </c>
      <c r="J84" s="48">
        <v>34.39</v>
      </c>
      <c r="K84" s="48">
        <v>34.39</v>
      </c>
      <c r="L84" s="48">
        <v>35.76</v>
      </c>
      <c r="M84" s="48">
        <v>35.76</v>
      </c>
      <c r="N84" s="48">
        <v>35.76</v>
      </c>
      <c r="O84" s="18"/>
      <c r="P84" s="18"/>
      <c r="Q84" s="18"/>
      <c r="R84" s="18"/>
      <c r="S84" s="18"/>
      <c r="T84" s="18"/>
      <c r="U84" s="18"/>
      <c r="V84" s="18"/>
    </row>
    <row r="85" spans="1:22" s="2" customFormat="1" ht="56.25" x14ac:dyDescent="0.3">
      <c r="A85" s="45" t="s">
        <v>106</v>
      </c>
      <c r="B85" s="72" t="s">
        <v>85</v>
      </c>
      <c r="C85" s="48">
        <v>0</v>
      </c>
      <c r="D85" s="48">
        <v>0</v>
      </c>
      <c r="E85" s="48">
        <v>53.99</v>
      </c>
      <c r="F85" s="48">
        <v>55.14</v>
      </c>
      <c r="G85" s="48">
        <v>56.15</v>
      </c>
      <c r="H85" s="48">
        <v>56.15</v>
      </c>
      <c r="I85" s="48">
        <v>55.89</v>
      </c>
      <c r="J85" s="48">
        <v>58.38</v>
      </c>
      <c r="K85" s="48">
        <v>58.38</v>
      </c>
      <c r="L85" s="48">
        <v>56.45</v>
      </c>
      <c r="M85" s="48">
        <v>60.73</v>
      </c>
      <c r="N85" s="48">
        <v>60.73</v>
      </c>
      <c r="O85" s="18"/>
      <c r="P85" s="18"/>
      <c r="Q85" s="18"/>
      <c r="R85" s="18"/>
      <c r="S85" s="18"/>
      <c r="T85" s="18"/>
      <c r="U85" s="18"/>
      <c r="V85" s="18"/>
    </row>
    <row r="86" spans="1:22" s="2" customFormat="1" x14ac:dyDescent="0.3">
      <c r="A86" s="45" t="s">
        <v>107</v>
      </c>
      <c r="B86" s="72" t="s">
        <v>85</v>
      </c>
      <c r="C86" s="78">
        <v>33.409999999999997</v>
      </c>
      <c r="D86" s="78">
        <v>44.53</v>
      </c>
      <c r="E86" s="78">
        <v>55.5</v>
      </c>
      <c r="F86" s="78">
        <v>81.81</v>
      </c>
      <c r="G86" s="78">
        <v>82.71</v>
      </c>
      <c r="H86" s="78">
        <v>82.71</v>
      </c>
      <c r="I86" s="78">
        <v>81.81</v>
      </c>
      <c r="J86" s="78">
        <v>83.75</v>
      </c>
      <c r="K86" s="78">
        <v>83.75</v>
      </c>
      <c r="L86" s="78">
        <v>81.81</v>
      </c>
      <c r="M86" s="78">
        <v>84.73</v>
      </c>
      <c r="N86" s="78">
        <v>84.73</v>
      </c>
      <c r="O86" s="18"/>
      <c r="P86" s="18"/>
      <c r="Q86" s="18"/>
      <c r="R86" s="18"/>
      <c r="S86" s="18"/>
      <c r="T86" s="18"/>
      <c r="U86" s="18"/>
      <c r="V86" s="18"/>
    </row>
    <row r="87" spans="1:22" s="2" customFormat="1" x14ac:dyDescent="0.3">
      <c r="A87" s="45" t="s">
        <v>108</v>
      </c>
      <c r="B87" s="72" t="s">
        <v>85</v>
      </c>
      <c r="C87" s="78">
        <v>0</v>
      </c>
      <c r="D87" s="78">
        <v>0</v>
      </c>
      <c r="E87" s="78">
        <v>0</v>
      </c>
      <c r="F87" s="78">
        <v>0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>
        <v>0</v>
      </c>
      <c r="M87" s="78">
        <v>0</v>
      </c>
      <c r="N87" s="78">
        <v>0</v>
      </c>
      <c r="O87" s="18"/>
      <c r="P87" s="18"/>
      <c r="Q87" s="18"/>
      <c r="R87" s="18"/>
      <c r="S87" s="18"/>
      <c r="T87" s="18"/>
      <c r="U87" s="18"/>
      <c r="V87" s="18"/>
    </row>
    <row r="88" spans="1:22" s="2" customFormat="1" x14ac:dyDescent="0.3">
      <c r="A88" s="45" t="s">
        <v>109</v>
      </c>
      <c r="B88" s="72" t="s">
        <v>85</v>
      </c>
      <c r="C88" s="78">
        <v>0</v>
      </c>
      <c r="D88" s="78">
        <v>0</v>
      </c>
      <c r="E88" s="78">
        <v>0</v>
      </c>
      <c r="F88" s="78">
        <v>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v>0</v>
      </c>
      <c r="O88" s="18"/>
      <c r="P88" s="18"/>
      <c r="Q88" s="18"/>
      <c r="R88" s="18"/>
      <c r="S88" s="18"/>
      <c r="T88" s="18"/>
      <c r="U88" s="18"/>
      <c r="V88" s="18"/>
    </row>
    <row r="89" spans="1:22" s="2" customFormat="1" x14ac:dyDescent="0.3">
      <c r="A89" s="45" t="s">
        <v>110</v>
      </c>
      <c r="B89" s="72" t="s">
        <v>85</v>
      </c>
      <c r="C89" s="78">
        <v>0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>
        <v>0</v>
      </c>
      <c r="M89" s="78">
        <v>0</v>
      </c>
      <c r="N89" s="78">
        <v>0</v>
      </c>
      <c r="O89" s="18"/>
      <c r="P89" s="18"/>
      <c r="Q89" s="18"/>
      <c r="R89" s="18"/>
      <c r="S89" s="18"/>
      <c r="T89" s="18"/>
      <c r="U89" s="18"/>
      <c r="V89" s="18"/>
    </row>
    <row r="90" spans="1:22" s="2" customFormat="1" x14ac:dyDescent="0.3">
      <c r="A90" s="45" t="s">
        <v>111</v>
      </c>
      <c r="B90" s="72" t="s">
        <v>85</v>
      </c>
      <c r="C90" s="78">
        <v>108.99</v>
      </c>
      <c r="D90" s="78">
        <v>131.1</v>
      </c>
      <c r="E90" s="78">
        <v>131.13999999999999</v>
      </c>
      <c r="F90" s="78">
        <v>138.97</v>
      </c>
      <c r="G90" s="78">
        <v>144.25</v>
      </c>
      <c r="H90" s="78">
        <v>144.25</v>
      </c>
      <c r="I90" s="78">
        <v>138.97</v>
      </c>
      <c r="J90" s="78">
        <v>149.72999999999999</v>
      </c>
      <c r="K90" s="78">
        <v>149.72999999999999</v>
      </c>
      <c r="L90" s="78">
        <v>138.97</v>
      </c>
      <c r="M90" s="78">
        <v>155.41999999999999</v>
      </c>
      <c r="N90" s="78">
        <v>155.41999999999999</v>
      </c>
      <c r="O90" s="18"/>
      <c r="P90" s="18"/>
      <c r="Q90" s="18"/>
      <c r="R90" s="18"/>
      <c r="S90" s="18"/>
      <c r="T90" s="18"/>
      <c r="U90" s="18"/>
      <c r="V90" s="18"/>
    </row>
    <row r="91" spans="1:22" s="2" customFormat="1" x14ac:dyDescent="0.3">
      <c r="A91" s="44" t="s">
        <v>69</v>
      </c>
      <c r="B91" s="72" t="s">
        <v>85</v>
      </c>
      <c r="C91" s="78">
        <v>169.94</v>
      </c>
      <c r="D91" s="78">
        <v>135.33000000000001</v>
      </c>
      <c r="E91" s="78">
        <v>139.88999999999999</v>
      </c>
      <c r="F91" s="78">
        <v>145.9</v>
      </c>
      <c r="G91" s="78">
        <v>146.41</v>
      </c>
      <c r="H91" s="78">
        <v>146.41</v>
      </c>
      <c r="I91" s="78">
        <v>137.83000000000001</v>
      </c>
      <c r="J91" s="78">
        <v>138.30000000000001</v>
      </c>
      <c r="K91" s="78">
        <v>138.30000000000001</v>
      </c>
      <c r="L91" s="78">
        <v>138.01</v>
      </c>
      <c r="M91" s="78">
        <v>138.47999999999999</v>
      </c>
      <c r="N91" s="78">
        <v>138.47999999999999</v>
      </c>
      <c r="O91" s="18"/>
      <c r="P91" s="18"/>
      <c r="Q91" s="18"/>
      <c r="R91" s="18"/>
      <c r="S91" s="18"/>
      <c r="T91" s="18"/>
      <c r="U91" s="18"/>
      <c r="V91" s="18"/>
    </row>
    <row r="92" spans="1:22" s="2" customFormat="1" ht="37.5" x14ac:dyDescent="0.3">
      <c r="A92" s="44" t="s">
        <v>70</v>
      </c>
      <c r="B92" s="72" t="s">
        <v>85</v>
      </c>
      <c r="C92" s="78">
        <v>2123.65</v>
      </c>
      <c r="D92" s="78">
        <v>3212.01</v>
      </c>
      <c r="E92" s="78">
        <v>3492.7</v>
      </c>
      <c r="F92" s="78">
        <v>3225.33</v>
      </c>
      <c r="G92" s="78">
        <v>3225.33</v>
      </c>
      <c r="H92" s="78">
        <v>3225.33</v>
      </c>
      <c r="I92" s="78">
        <v>2746.7</v>
      </c>
      <c r="J92" s="78">
        <v>2746.7</v>
      </c>
      <c r="K92" s="78">
        <v>2746.7</v>
      </c>
      <c r="L92" s="78">
        <v>2731.5</v>
      </c>
      <c r="M92" s="78">
        <v>2731.5</v>
      </c>
      <c r="N92" s="78">
        <v>2731.5</v>
      </c>
      <c r="O92" s="18"/>
      <c r="P92" s="18"/>
      <c r="Q92" s="18"/>
      <c r="R92" s="18"/>
      <c r="S92" s="18"/>
      <c r="T92" s="18"/>
      <c r="U92" s="18"/>
      <c r="V92" s="18"/>
    </row>
    <row r="93" spans="1:22" s="2" customFormat="1" x14ac:dyDescent="0.3">
      <c r="A93" s="69" t="s">
        <v>112</v>
      </c>
      <c r="B93" s="48" t="s">
        <v>85</v>
      </c>
      <c r="C93" s="78">
        <v>0</v>
      </c>
      <c r="D93" s="78">
        <v>0</v>
      </c>
      <c r="E93" s="78">
        <v>0</v>
      </c>
      <c r="F93" s="78">
        <v>0</v>
      </c>
      <c r="G93" s="78">
        <v>0</v>
      </c>
      <c r="H93" s="78">
        <v>0</v>
      </c>
      <c r="I93" s="78">
        <v>0</v>
      </c>
      <c r="J93" s="78">
        <v>0</v>
      </c>
      <c r="K93" s="78">
        <v>0</v>
      </c>
      <c r="L93" s="78">
        <v>0</v>
      </c>
      <c r="M93" s="78">
        <v>0</v>
      </c>
      <c r="N93" s="78">
        <v>0</v>
      </c>
      <c r="O93" s="18"/>
      <c r="P93" s="18"/>
      <c r="Q93" s="18"/>
      <c r="R93" s="18"/>
      <c r="S93" s="18"/>
      <c r="T93" s="18"/>
      <c r="U93" s="18"/>
      <c r="V93" s="18"/>
    </row>
    <row r="94" spans="1:22" s="2" customFormat="1" x14ac:dyDescent="0.3">
      <c r="A94" s="69" t="s">
        <v>113</v>
      </c>
      <c r="B94" s="48" t="s">
        <v>85</v>
      </c>
      <c r="C94" s="78">
        <v>0</v>
      </c>
      <c r="D94" s="78">
        <v>0</v>
      </c>
      <c r="E94" s="78">
        <v>0</v>
      </c>
      <c r="F94" s="78">
        <v>0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18"/>
      <c r="P94" s="18"/>
      <c r="Q94" s="18"/>
      <c r="R94" s="18"/>
      <c r="S94" s="18"/>
      <c r="T94" s="18"/>
      <c r="U94" s="18"/>
      <c r="V94" s="18"/>
    </row>
    <row r="95" spans="1:22" s="2" customFormat="1" ht="37.5" x14ac:dyDescent="0.3">
      <c r="A95" s="69" t="s">
        <v>114</v>
      </c>
      <c r="B95" s="48" t="s">
        <v>85</v>
      </c>
      <c r="C95" s="78">
        <v>0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18"/>
      <c r="P95" s="18"/>
      <c r="Q95" s="18"/>
      <c r="R95" s="18"/>
      <c r="S95" s="18"/>
      <c r="T95" s="18"/>
      <c r="U95" s="18"/>
      <c r="V95" s="18"/>
    </row>
    <row r="96" spans="1:22" s="2" customFormat="1" ht="37.5" x14ac:dyDescent="0.3">
      <c r="A96" s="69" t="s">
        <v>115</v>
      </c>
      <c r="B96" s="48" t="s">
        <v>85</v>
      </c>
      <c r="C96" s="78">
        <v>0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18"/>
      <c r="P96" s="18"/>
      <c r="Q96" s="18"/>
      <c r="R96" s="18"/>
      <c r="S96" s="18"/>
      <c r="T96" s="18"/>
      <c r="U96" s="18"/>
      <c r="V96" s="18"/>
    </row>
    <row r="97" spans="1:22" s="2" customFormat="1" ht="56.25" x14ac:dyDescent="0.3">
      <c r="A97" s="44" t="s">
        <v>138</v>
      </c>
      <c r="B97" s="72" t="s">
        <v>85</v>
      </c>
      <c r="C97" s="78">
        <f>SUM(C98:C110)</f>
        <v>3173.16</v>
      </c>
      <c r="D97" s="78">
        <f t="shared" ref="D97:G97" si="22">SUM(D98:D110)</f>
        <v>4056.6999999999994</v>
      </c>
      <c r="E97" s="78">
        <f t="shared" si="22"/>
        <v>4586.2700000000004</v>
      </c>
      <c r="F97" s="78">
        <f t="shared" si="22"/>
        <v>4301.4400000000005</v>
      </c>
      <c r="G97" s="78">
        <f t="shared" si="22"/>
        <v>4301.4400000000005</v>
      </c>
      <c r="H97" s="78">
        <f t="shared" ref="H97" si="23">SUM(H98:H110)</f>
        <v>4301.4400000000005</v>
      </c>
      <c r="I97" s="78">
        <f t="shared" ref="I97:J97" si="24">SUM(I98:I110)</f>
        <v>3735.0799999999995</v>
      </c>
      <c r="J97" s="78">
        <f t="shared" si="24"/>
        <v>3762.9499999999994</v>
      </c>
      <c r="K97" s="78">
        <f t="shared" ref="K97" si="25">SUM(K98:K110)</f>
        <v>3762.9499999999994</v>
      </c>
      <c r="L97" s="78">
        <f t="shared" ref="L97:M97" si="26">SUM(L98:L110)</f>
        <v>3738.98</v>
      </c>
      <c r="M97" s="78">
        <f t="shared" si="26"/>
        <v>3795.15</v>
      </c>
      <c r="N97" s="78">
        <f t="shared" ref="N97" si="27">SUM(N98:N110)</f>
        <v>3795.15</v>
      </c>
      <c r="O97" s="18"/>
      <c r="P97" s="18"/>
      <c r="Q97" s="18"/>
      <c r="R97" s="18"/>
      <c r="S97" s="18"/>
      <c r="T97" s="18"/>
      <c r="U97" s="18"/>
      <c r="V97" s="18"/>
    </row>
    <row r="98" spans="1:22" s="2" customFormat="1" x14ac:dyDescent="0.3">
      <c r="A98" s="45" t="s">
        <v>116</v>
      </c>
      <c r="B98" s="72" t="s">
        <v>85</v>
      </c>
      <c r="C98" s="78">
        <v>269.39</v>
      </c>
      <c r="D98" s="78">
        <v>324.04000000000002</v>
      </c>
      <c r="E98" s="78">
        <v>320.12</v>
      </c>
      <c r="F98" s="78">
        <v>311.5</v>
      </c>
      <c r="G98" s="78">
        <v>311.5</v>
      </c>
      <c r="H98" s="78">
        <v>311.5</v>
      </c>
      <c r="I98" s="78">
        <v>296.04000000000002</v>
      </c>
      <c r="J98" s="78">
        <v>296.04000000000002</v>
      </c>
      <c r="K98" s="78">
        <v>296.04000000000002</v>
      </c>
      <c r="L98" s="78">
        <v>297.55</v>
      </c>
      <c r="M98" s="78">
        <v>297.55</v>
      </c>
      <c r="N98" s="78">
        <v>297.55</v>
      </c>
      <c r="O98" s="18"/>
      <c r="P98" s="18"/>
      <c r="Q98" s="18"/>
      <c r="R98" s="18"/>
      <c r="S98" s="18"/>
      <c r="T98" s="18"/>
      <c r="U98" s="18"/>
      <c r="V98" s="18"/>
    </row>
    <row r="99" spans="1:22" s="2" customFormat="1" x14ac:dyDescent="0.3">
      <c r="A99" s="45" t="s">
        <v>117</v>
      </c>
      <c r="B99" s="72" t="s">
        <v>85</v>
      </c>
      <c r="C99" s="78">
        <v>0</v>
      </c>
      <c r="D99" s="78">
        <v>0</v>
      </c>
      <c r="E99" s="78">
        <v>0</v>
      </c>
      <c r="F99" s="78">
        <v>0</v>
      </c>
      <c r="G99" s="78">
        <v>0</v>
      </c>
      <c r="H99" s="78">
        <v>0</v>
      </c>
      <c r="I99" s="78">
        <v>0</v>
      </c>
      <c r="J99" s="78">
        <v>0</v>
      </c>
      <c r="K99" s="78">
        <v>0</v>
      </c>
      <c r="L99" s="78">
        <v>0</v>
      </c>
      <c r="M99" s="78">
        <v>0</v>
      </c>
      <c r="N99" s="78">
        <v>0</v>
      </c>
      <c r="O99" s="18"/>
      <c r="P99" s="18"/>
      <c r="Q99" s="18"/>
      <c r="R99" s="18"/>
      <c r="S99" s="18"/>
      <c r="T99" s="18"/>
      <c r="U99" s="18"/>
      <c r="V99" s="18"/>
    </row>
    <row r="100" spans="1:22" s="2" customFormat="1" ht="37.5" x14ac:dyDescent="0.3">
      <c r="A100" s="45" t="s">
        <v>118</v>
      </c>
      <c r="B100" s="72" t="s">
        <v>85</v>
      </c>
      <c r="C100" s="78">
        <v>23.23</v>
      </c>
      <c r="D100" s="78">
        <v>22.09</v>
      </c>
      <c r="E100" s="78">
        <v>22.62</v>
      </c>
      <c r="F100" s="78">
        <v>23.27</v>
      </c>
      <c r="G100" s="78">
        <v>23.27</v>
      </c>
      <c r="H100" s="78">
        <v>23.27</v>
      </c>
      <c r="I100" s="78">
        <v>23.81</v>
      </c>
      <c r="J100" s="78">
        <v>23.81</v>
      </c>
      <c r="K100" s="78">
        <v>23.81</v>
      </c>
      <c r="L100" s="78">
        <v>23.82</v>
      </c>
      <c r="M100" s="78">
        <v>23.82</v>
      </c>
      <c r="N100" s="78">
        <v>23.82</v>
      </c>
      <c r="O100" s="18"/>
      <c r="P100" s="18"/>
      <c r="Q100" s="18"/>
      <c r="R100" s="18"/>
      <c r="S100" s="18"/>
      <c r="T100" s="18"/>
      <c r="U100" s="18"/>
      <c r="V100" s="18"/>
    </row>
    <row r="101" spans="1:22" s="2" customFormat="1" x14ac:dyDescent="0.3">
      <c r="A101" s="45" t="s">
        <v>119</v>
      </c>
      <c r="B101" s="72" t="s">
        <v>85</v>
      </c>
      <c r="C101" s="78">
        <v>346.66</v>
      </c>
      <c r="D101" s="78">
        <v>337.13</v>
      </c>
      <c r="E101" s="78">
        <v>689.85</v>
      </c>
      <c r="F101" s="78">
        <v>563.95000000000005</v>
      </c>
      <c r="G101" s="78">
        <v>563.95000000000005</v>
      </c>
      <c r="H101" s="78">
        <v>563.95000000000005</v>
      </c>
      <c r="I101" s="78">
        <v>57.89</v>
      </c>
      <c r="J101" s="78">
        <v>57.89</v>
      </c>
      <c r="K101" s="78">
        <v>57.89</v>
      </c>
      <c r="L101" s="78">
        <v>21.61</v>
      </c>
      <c r="M101" s="78">
        <v>21.61</v>
      </c>
      <c r="N101" s="78">
        <v>21.61</v>
      </c>
      <c r="O101" s="18"/>
      <c r="P101" s="18"/>
      <c r="Q101" s="18"/>
      <c r="R101" s="18"/>
      <c r="S101" s="18"/>
      <c r="T101" s="18"/>
      <c r="U101" s="18"/>
      <c r="V101" s="18"/>
    </row>
    <row r="102" spans="1:22" s="2" customFormat="1" x14ac:dyDescent="0.3">
      <c r="A102" s="45" t="s">
        <v>120</v>
      </c>
      <c r="B102" s="72" t="s">
        <v>85</v>
      </c>
      <c r="C102" s="78">
        <v>212.28</v>
      </c>
      <c r="D102" s="78">
        <v>254.29</v>
      </c>
      <c r="E102" s="78">
        <v>224.5</v>
      </c>
      <c r="F102" s="78">
        <v>182.15</v>
      </c>
      <c r="G102" s="78">
        <v>182.15</v>
      </c>
      <c r="H102" s="78">
        <v>182.15</v>
      </c>
      <c r="I102" s="78">
        <v>152.69</v>
      </c>
      <c r="J102" s="78">
        <v>152.69</v>
      </c>
      <c r="K102" s="78">
        <v>152.69</v>
      </c>
      <c r="L102" s="78">
        <v>142.09</v>
      </c>
      <c r="M102" s="78">
        <v>142.09</v>
      </c>
      <c r="N102" s="78">
        <v>142.09</v>
      </c>
      <c r="O102" s="18"/>
      <c r="P102" s="18"/>
      <c r="Q102" s="18"/>
      <c r="R102" s="18"/>
      <c r="S102" s="18"/>
      <c r="T102" s="18"/>
      <c r="U102" s="18"/>
      <c r="V102" s="18"/>
    </row>
    <row r="103" spans="1:22" s="2" customFormat="1" x14ac:dyDescent="0.3">
      <c r="A103" s="45" t="s">
        <v>121</v>
      </c>
      <c r="B103" s="72" t="s">
        <v>85</v>
      </c>
      <c r="C103" s="78">
        <v>0</v>
      </c>
      <c r="D103" s="78">
        <v>0</v>
      </c>
      <c r="E103" s="78">
        <v>0.7</v>
      </c>
      <c r="F103" s="78">
        <v>0</v>
      </c>
      <c r="G103" s="78">
        <v>0</v>
      </c>
      <c r="H103" s="78">
        <v>0</v>
      </c>
      <c r="I103" s="78">
        <v>0</v>
      </c>
      <c r="J103" s="78">
        <v>0</v>
      </c>
      <c r="K103" s="78">
        <v>0</v>
      </c>
      <c r="L103" s="78">
        <v>0</v>
      </c>
      <c r="M103" s="78">
        <v>0</v>
      </c>
      <c r="N103" s="78">
        <v>0</v>
      </c>
      <c r="O103" s="18"/>
      <c r="P103" s="18"/>
      <c r="Q103" s="18"/>
      <c r="R103" s="18"/>
      <c r="S103" s="18"/>
      <c r="T103" s="18"/>
      <c r="U103" s="18"/>
      <c r="V103" s="18"/>
    </row>
    <row r="104" spans="1:22" s="2" customFormat="1" x14ac:dyDescent="0.3">
      <c r="A104" s="45" t="s">
        <v>122</v>
      </c>
      <c r="B104" s="72" t="s">
        <v>85</v>
      </c>
      <c r="C104" s="78">
        <v>1414.82</v>
      </c>
      <c r="D104" s="78">
        <v>1709.3</v>
      </c>
      <c r="E104" s="78">
        <v>1841.41</v>
      </c>
      <c r="F104" s="78">
        <v>1706.83</v>
      </c>
      <c r="G104" s="78">
        <v>1706.83</v>
      </c>
      <c r="H104" s="78">
        <v>1706.83</v>
      </c>
      <c r="I104" s="78">
        <f>1628.14+2.14</f>
        <v>1630.2800000000002</v>
      </c>
      <c r="J104" s="78">
        <f>1628.14+30.01</f>
        <v>1658.15</v>
      </c>
      <c r="K104" s="78">
        <f>1628.14+30.01</f>
        <v>1658.15</v>
      </c>
      <c r="L104" s="78">
        <f>1579.43+42.06</f>
        <v>1621.49</v>
      </c>
      <c r="M104" s="78">
        <f>1579.43+98.23</f>
        <v>1677.66</v>
      </c>
      <c r="N104" s="78">
        <f>1579.43+98.23</f>
        <v>1677.66</v>
      </c>
      <c r="O104" s="18"/>
      <c r="P104" s="18"/>
      <c r="Q104" s="18"/>
      <c r="R104" s="18"/>
      <c r="S104" s="18"/>
      <c r="T104" s="18"/>
      <c r="U104" s="18"/>
      <c r="V104" s="18"/>
    </row>
    <row r="105" spans="1:22" s="2" customFormat="1" x14ac:dyDescent="0.3">
      <c r="A105" s="45" t="s">
        <v>123</v>
      </c>
      <c r="B105" s="72" t="s">
        <v>85</v>
      </c>
      <c r="C105" s="78">
        <v>137.62</v>
      </c>
      <c r="D105" s="78">
        <v>164.18</v>
      </c>
      <c r="E105" s="78">
        <v>174.73</v>
      </c>
      <c r="F105" s="78">
        <v>131.80000000000001</v>
      </c>
      <c r="G105" s="78">
        <v>131.80000000000001</v>
      </c>
      <c r="H105" s="78">
        <v>131.80000000000001</v>
      </c>
      <c r="I105" s="78">
        <v>138.43</v>
      </c>
      <c r="J105" s="78">
        <v>138.43</v>
      </c>
      <c r="K105" s="78">
        <v>138.43</v>
      </c>
      <c r="L105" s="78">
        <v>138.66999999999999</v>
      </c>
      <c r="M105" s="78">
        <v>138.66999999999999</v>
      </c>
      <c r="N105" s="78">
        <v>138.66999999999999</v>
      </c>
      <c r="O105" s="18"/>
      <c r="P105" s="18"/>
      <c r="Q105" s="18"/>
      <c r="R105" s="18"/>
      <c r="S105" s="18"/>
      <c r="T105" s="18"/>
      <c r="U105" s="18"/>
      <c r="V105" s="18"/>
    </row>
    <row r="106" spans="1:22" s="2" customFormat="1" x14ac:dyDescent="0.3">
      <c r="A106" s="45" t="s">
        <v>124</v>
      </c>
      <c r="B106" s="72" t="s">
        <v>85</v>
      </c>
      <c r="C106" s="78">
        <v>0.75</v>
      </c>
      <c r="D106" s="78">
        <v>0</v>
      </c>
      <c r="E106" s="78">
        <v>0</v>
      </c>
      <c r="F106" s="78">
        <v>0</v>
      </c>
      <c r="G106" s="78">
        <v>0</v>
      </c>
      <c r="H106" s="78">
        <v>0</v>
      </c>
      <c r="I106" s="78">
        <v>0</v>
      </c>
      <c r="J106" s="78">
        <v>0</v>
      </c>
      <c r="K106" s="78">
        <v>0</v>
      </c>
      <c r="L106" s="78">
        <v>0</v>
      </c>
      <c r="M106" s="78">
        <v>0</v>
      </c>
      <c r="N106" s="78">
        <v>0</v>
      </c>
      <c r="O106" s="18"/>
      <c r="P106" s="18"/>
      <c r="Q106" s="18"/>
      <c r="R106" s="18"/>
      <c r="S106" s="18"/>
      <c r="T106" s="18"/>
      <c r="U106" s="18"/>
      <c r="V106" s="18"/>
    </row>
    <row r="107" spans="1:22" s="2" customFormat="1" x14ac:dyDescent="0.3">
      <c r="A107" s="45" t="s">
        <v>125</v>
      </c>
      <c r="B107" s="72" t="s">
        <v>85</v>
      </c>
      <c r="C107" s="78">
        <v>734.14</v>
      </c>
      <c r="D107" s="78">
        <v>1186.27</v>
      </c>
      <c r="E107" s="78">
        <v>1281.93</v>
      </c>
      <c r="F107" s="78">
        <v>1344.33</v>
      </c>
      <c r="G107" s="78">
        <v>1344.33</v>
      </c>
      <c r="H107" s="78">
        <v>1344.33</v>
      </c>
      <c r="I107" s="78">
        <v>1396.47</v>
      </c>
      <c r="J107" s="78">
        <v>1396.47</v>
      </c>
      <c r="K107" s="78">
        <v>1396.47</v>
      </c>
      <c r="L107" s="78">
        <v>1457.44</v>
      </c>
      <c r="M107" s="78">
        <v>1457.44</v>
      </c>
      <c r="N107" s="78">
        <v>1457.44</v>
      </c>
      <c r="O107" s="18"/>
      <c r="P107" s="18"/>
      <c r="Q107" s="18"/>
      <c r="R107" s="18"/>
      <c r="S107" s="18"/>
      <c r="T107" s="18"/>
      <c r="U107" s="18"/>
      <c r="V107" s="18"/>
    </row>
    <row r="108" spans="1:22" s="2" customFormat="1" x14ac:dyDescent="0.3">
      <c r="A108" s="45" t="s">
        <v>126</v>
      </c>
      <c r="B108" s="72" t="s">
        <v>85</v>
      </c>
      <c r="C108" s="78">
        <v>20.32</v>
      </c>
      <c r="D108" s="78">
        <v>48.2</v>
      </c>
      <c r="E108" s="78">
        <v>17.25</v>
      </c>
      <c r="F108" s="78">
        <v>17.22</v>
      </c>
      <c r="G108" s="78">
        <v>17.22</v>
      </c>
      <c r="H108" s="78">
        <v>17.22</v>
      </c>
      <c r="I108" s="78">
        <v>18.7</v>
      </c>
      <c r="J108" s="78">
        <v>18.7</v>
      </c>
      <c r="K108" s="78">
        <v>18.7</v>
      </c>
      <c r="L108" s="78">
        <v>15.54</v>
      </c>
      <c r="M108" s="78">
        <v>15.54</v>
      </c>
      <c r="N108" s="78">
        <v>15.54</v>
      </c>
      <c r="O108" s="18"/>
      <c r="P108" s="18"/>
      <c r="Q108" s="18"/>
      <c r="R108" s="18"/>
      <c r="S108" s="18"/>
      <c r="T108" s="18"/>
      <c r="U108" s="18"/>
      <c r="V108" s="18"/>
    </row>
    <row r="109" spans="1:22" s="2" customFormat="1" x14ac:dyDescent="0.3">
      <c r="A109" s="45" t="s">
        <v>127</v>
      </c>
      <c r="B109" s="72" t="s">
        <v>85</v>
      </c>
      <c r="C109" s="78">
        <v>0</v>
      </c>
      <c r="D109" s="78">
        <v>0</v>
      </c>
      <c r="E109" s="78">
        <v>0</v>
      </c>
      <c r="F109" s="78">
        <v>0</v>
      </c>
      <c r="G109" s="78">
        <v>0</v>
      </c>
      <c r="H109" s="78">
        <v>0</v>
      </c>
      <c r="I109" s="78">
        <v>0</v>
      </c>
      <c r="J109" s="78">
        <v>0</v>
      </c>
      <c r="K109" s="78">
        <v>0</v>
      </c>
      <c r="L109" s="78">
        <v>0</v>
      </c>
      <c r="M109" s="78">
        <v>0</v>
      </c>
      <c r="N109" s="78">
        <v>0</v>
      </c>
      <c r="O109" s="18"/>
      <c r="P109" s="18"/>
      <c r="Q109" s="18"/>
      <c r="R109" s="18"/>
      <c r="S109" s="18"/>
      <c r="T109" s="18"/>
      <c r="U109" s="18"/>
      <c r="V109" s="18"/>
    </row>
    <row r="110" spans="1:22" s="2" customFormat="1" ht="37.5" x14ac:dyDescent="0.3">
      <c r="A110" s="45" t="s">
        <v>128</v>
      </c>
      <c r="B110" s="72" t="s">
        <v>85</v>
      </c>
      <c r="C110" s="78">
        <v>13.95</v>
      </c>
      <c r="D110" s="78">
        <v>11.2</v>
      </c>
      <c r="E110" s="78">
        <v>13.16</v>
      </c>
      <c r="F110" s="78">
        <v>20.39</v>
      </c>
      <c r="G110" s="78">
        <v>20.39</v>
      </c>
      <c r="H110" s="78">
        <v>20.39</v>
      </c>
      <c r="I110" s="78">
        <v>20.77</v>
      </c>
      <c r="J110" s="78">
        <v>20.77</v>
      </c>
      <c r="K110" s="78">
        <v>20.77</v>
      </c>
      <c r="L110" s="78">
        <v>20.77</v>
      </c>
      <c r="M110" s="78">
        <v>20.77</v>
      </c>
      <c r="N110" s="78">
        <v>20.77</v>
      </c>
      <c r="O110" s="10"/>
      <c r="P110" s="10"/>
      <c r="Q110" s="10"/>
      <c r="R110" s="10"/>
      <c r="S110" s="10"/>
      <c r="T110" s="10"/>
      <c r="U110" s="10"/>
      <c r="V110" s="10"/>
    </row>
    <row r="111" spans="1:22" s="2" customFormat="1" ht="39" x14ac:dyDescent="0.3">
      <c r="A111" s="42" t="s">
        <v>73</v>
      </c>
      <c r="B111" s="39" t="s">
        <v>25</v>
      </c>
      <c r="C111" s="78">
        <f>C78-C97</f>
        <v>-189.33999999999969</v>
      </c>
      <c r="D111" s="78">
        <f t="shared" ref="D111:G111" si="28">D78-D97</f>
        <v>-21.059999999999036</v>
      </c>
      <c r="E111" s="78">
        <f t="shared" si="28"/>
        <v>-184.95000000000073</v>
      </c>
      <c r="F111" s="78">
        <f t="shared" si="28"/>
        <v>-97.750000000000909</v>
      </c>
      <c r="G111" s="78">
        <f t="shared" si="28"/>
        <v>-91.840000000000146</v>
      </c>
      <c r="H111" s="78">
        <f t="shared" ref="H111" si="29">H78-H97</f>
        <v>-91.840000000000146</v>
      </c>
      <c r="I111" s="78">
        <f t="shared" ref="I111:J111" si="30">I78-I97</f>
        <v>0</v>
      </c>
      <c r="J111" s="78">
        <f t="shared" si="30"/>
        <v>0</v>
      </c>
      <c r="K111" s="78">
        <f t="shared" ref="K111" si="31">K78-K97</f>
        <v>0</v>
      </c>
      <c r="L111" s="78">
        <f t="shared" ref="L111:M111" si="32">L78-L97</f>
        <v>0</v>
      </c>
      <c r="M111" s="78">
        <f t="shared" si="32"/>
        <v>0</v>
      </c>
      <c r="N111" s="78">
        <f t="shared" ref="N111" si="33">N78-N97</f>
        <v>0</v>
      </c>
      <c r="O111" s="18"/>
      <c r="P111" s="18"/>
      <c r="Q111" s="18"/>
      <c r="R111" s="18"/>
      <c r="S111" s="18"/>
      <c r="T111" s="18"/>
      <c r="U111" s="18"/>
      <c r="V111" s="18"/>
    </row>
    <row r="112" spans="1:22" s="2" customFormat="1" ht="39" x14ac:dyDescent="0.3">
      <c r="A112" s="42" t="s">
        <v>74</v>
      </c>
      <c r="B112" s="39" t="s">
        <v>25</v>
      </c>
      <c r="C112" s="78">
        <v>166</v>
      </c>
      <c r="D112" s="78">
        <v>202.6</v>
      </c>
      <c r="E112" s="78">
        <v>287.60000000000002</v>
      </c>
      <c r="F112" s="78">
        <f>287.6+97.8</f>
        <v>385.40000000000003</v>
      </c>
      <c r="G112" s="78">
        <f>287.6+91.8</f>
        <v>379.40000000000003</v>
      </c>
      <c r="H112" s="78">
        <f>287.6+91.8</f>
        <v>379.40000000000003</v>
      </c>
      <c r="I112" s="78">
        <f t="shared" ref="I112:K112" si="34">287.6+91.8</f>
        <v>379.40000000000003</v>
      </c>
      <c r="J112" s="78">
        <f t="shared" si="34"/>
        <v>379.40000000000003</v>
      </c>
      <c r="K112" s="78">
        <f t="shared" si="34"/>
        <v>379.40000000000003</v>
      </c>
      <c r="L112" s="78">
        <f t="shared" ref="L112:N112" si="35">287.6+91.8</f>
        <v>379.40000000000003</v>
      </c>
      <c r="M112" s="78">
        <f t="shared" si="35"/>
        <v>379.40000000000003</v>
      </c>
      <c r="N112" s="78">
        <f t="shared" si="35"/>
        <v>379.40000000000003</v>
      </c>
      <c r="O112" s="18"/>
      <c r="P112" s="18"/>
      <c r="Q112" s="18"/>
      <c r="R112" s="18"/>
      <c r="S112" s="18"/>
      <c r="T112" s="18"/>
      <c r="U112" s="18"/>
      <c r="V112" s="18"/>
    </row>
    <row r="113" spans="1:22" s="2" customFormat="1" x14ac:dyDescent="0.3">
      <c r="A113" s="71" t="s">
        <v>129</v>
      </c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35"/>
      <c r="O113" s="18"/>
      <c r="P113" s="18"/>
      <c r="Q113" s="18"/>
      <c r="R113" s="18"/>
      <c r="S113" s="18"/>
      <c r="T113" s="18"/>
      <c r="U113" s="18"/>
      <c r="V113" s="18"/>
    </row>
    <row r="114" spans="1:22" s="2" customFormat="1" ht="40.5" customHeight="1" x14ac:dyDescent="0.3">
      <c r="A114" s="36" t="s">
        <v>130</v>
      </c>
      <c r="B114" s="72" t="s">
        <v>22</v>
      </c>
      <c r="C114" s="68">
        <v>101.75</v>
      </c>
      <c r="D114" s="68">
        <v>101.23</v>
      </c>
      <c r="E114" s="68">
        <v>99.79</v>
      </c>
      <c r="F114" s="22">
        <v>99.99</v>
      </c>
      <c r="G114" s="22">
        <v>99.99</v>
      </c>
      <c r="H114" s="22">
        <v>99.99</v>
      </c>
      <c r="I114" s="22">
        <v>100.39</v>
      </c>
      <c r="J114" s="22">
        <v>100.39</v>
      </c>
      <c r="K114" s="22">
        <v>100.39</v>
      </c>
      <c r="L114" s="22">
        <v>100.49</v>
      </c>
      <c r="M114" s="22">
        <v>100.49</v>
      </c>
      <c r="N114" s="22">
        <v>100.49</v>
      </c>
      <c r="O114" s="23"/>
      <c r="P114" s="23"/>
      <c r="Q114" s="18"/>
      <c r="R114" s="18"/>
      <c r="S114" s="18"/>
      <c r="T114" s="18"/>
      <c r="U114" s="18"/>
      <c r="V114" s="18"/>
    </row>
    <row r="115" spans="1:22" s="2" customFormat="1" ht="71.25" customHeight="1" x14ac:dyDescent="0.3">
      <c r="A115" s="36" t="s">
        <v>131</v>
      </c>
      <c r="B115" s="72" t="s">
        <v>22</v>
      </c>
      <c r="C115" s="68">
        <v>47.8</v>
      </c>
      <c r="D115" s="68">
        <v>46.3</v>
      </c>
      <c r="E115" s="68">
        <v>47</v>
      </c>
      <c r="F115" s="68">
        <v>47.24</v>
      </c>
      <c r="G115" s="68">
        <v>47.23</v>
      </c>
      <c r="H115" s="68">
        <v>47.23</v>
      </c>
      <c r="I115" s="68">
        <v>47.36</v>
      </c>
      <c r="J115" s="68">
        <v>47.38</v>
      </c>
      <c r="K115" s="68">
        <v>47.38</v>
      </c>
      <c r="L115" s="68">
        <v>47.55</v>
      </c>
      <c r="M115" s="68">
        <v>47.57</v>
      </c>
      <c r="N115" s="68">
        <v>47.57</v>
      </c>
      <c r="O115" s="23"/>
      <c r="P115" s="23"/>
      <c r="Q115" s="18"/>
      <c r="R115" s="18"/>
      <c r="S115" s="18"/>
      <c r="T115" s="18"/>
      <c r="U115" s="18"/>
      <c r="V115" s="18"/>
    </row>
    <row r="116" spans="1:22" s="2" customFormat="1" ht="73.5" customHeight="1" x14ac:dyDescent="0.3">
      <c r="A116" s="41" t="s">
        <v>37</v>
      </c>
      <c r="B116" s="46" t="s">
        <v>22</v>
      </c>
      <c r="C116" s="22">
        <v>23.83</v>
      </c>
      <c r="D116" s="22">
        <v>24.1</v>
      </c>
      <c r="E116" s="22">
        <v>24.12</v>
      </c>
      <c r="F116" s="22">
        <f>E116*99.9/100</f>
        <v>24.095880000000001</v>
      </c>
      <c r="G116" s="22">
        <f>E116*99.9/100</f>
        <v>24.095880000000001</v>
      </c>
      <c r="H116" s="22">
        <v>24.1</v>
      </c>
      <c r="I116" s="22">
        <f>G116*100.5/100</f>
        <v>24.216359400000002</v>
      </c>
      <c r="J116" s="22">
        <v>24.14</v>
      </c>
      <c r="K116" s="22">
        <v>24.14</v>
      </c>
      <c r="L116" s="22">
        <v>24.24</v>
      </c>
      <c r="M116" s="22">
        <v>24.17</v>
      </c>
      <c r="N116" s="22">
        <v>24.17</v>
      </c>
      <c r="O116" s="23"/>
      <c r="P116" s="23"/>
      <c r="Q116" s="18"/>
      <c r="R116" s="18"/>
      <c r="S116" s="18"/>
      <c r="T116" s="18"/>
      <c r="U116" s="18"/>
      <c r="V116" s="18"/>
    </row>
    <row r="117" spans="1:22" s="2" customFormat="1" ht="56.25" x14ac:dyDescent="0.3">
      <c r="A117" s="36" t="s">
        <v>75</v>
      </c>
      <c r="B117" s="72" t="s">
        <v>76</v>
      </c>
      <c r="C117" s="22">
        <v>34942.6</v>
      </c>
      <c r="D117" s="22">
        <v>36832.6</v>
      </c>
      <c r="E117" s="22">
        <v>40258.1</v>
      </c>
      <c r="F117" s="22">
        <v>42874.87</v>
      </c>
      <c r="G117" s="22">
        <v>43035.9</v>
      </c>
      <c r="H117" s="22">
        <v>43035.9</v>
      </c>
      <c r="I117" s="22">
        <v>45533.120000000003</v>
      </c>
      <c r="J117" s="22">
        <v>45833.2</v>
      </c>
      <c r="K117" s="22">
        <v>45833.2</v>
      </c>
      <c r="L117" s="22">
        <v>48401.71</v>
      </c>
      <c r="M117" s="22">
        <v>48858.2</v>
      </c>
      <c r="N117" s="22">
        <v>48858.2</v>
      </c>
      <c r="O117" s="24"/>
      <c r="P117" s="24"/>
      <c r="Q117" s="18"/>
      <c r="R117" s="18"/>
      <c r="S117" s="18"/>
      <c r="T117" s="18"/>
      <c r="U117" s="18"/>
      <c r="V117" s="18"/>
    </row>
    <row r="118" spans="1:22" s="2" customFormat="1" ht="88.5" customHeight="1" x14ac:dyDescent="0.3">
      <c r="A118" s="36" t="s">
        <v>132</v>
      </c>
      <c r="B118" s="72" t="s">
        <v>71</v>
      </c>
      <c r="C118" s="22">
        <v>106.2</v>
      </c>
      <c r="D118" s="22">
        <v>105.4</v>
      </c>
      <c r="E118" s="72">
        <v>109.3</v>
      </c>
      <c r="F118" s="48">
        <v>106.5</v>
      </c>
      <c r="G118" s="48">
        <v>106.8</v>
      </c>
      <c r="H118" s="48">
        <v>106.8</v>
      </c>
      <c r="I118" s="48">
        <v>106.2</v>
      </c>
      <c r="J118" s="48">
        <v>106.5</v>
      </c>
      <c r="K118" s="48">
        <v>106.5</v>
      </c>
      <c r="L118" s="48">
        <v>106.3</v>
      </c>
      <c r="M118" s="48">
        <v>106.6</v>
      </c>
      <c r="N118" s="48">
        <v>106.6</v>
      </c>
      <c r="O118" s="23"/>
      <c r="P118" s="23"/>
      <c r="Q118" s="18"/>
      <c r="R118" s="18"/>
      <c r="S118" s="18"/>
      <c r="T118" s="18"/>
      <c r="U118" s="18"/>
      <c r="V118" s="18"/>
    </row>
    <row r="119" spans="1:22" s="2" customFormat="1" ht="37.5" x14ac:dyDescent="0.3">
      <c r="A119" s="36" t="s">
        <v>26</v>
      </c>
      <c r="B119" s="72" t="s">
        <v>18</v>
      </c>
      <c r="C119" s="73">
        <v>0.5</v>
      </c>
      <c r="D119" s="73">
        <v>5.31</v>
      </c>
      <c r="E119" s="22">
        <v>0.82</v>
      </c>
      <c r="F119" s="22">
        <v>0.56000000000000005</v>
      </c>
      <c r="G119" s="22">
        <v>0.56000000000000005</v>
      </c>
      <c r="H119" s="22">
        <v>0.56000000000000005</v>
      </c>
      <c r="I119" s="22">
        <v>0.56000000000000005</v>
      </c>
      <c r="J119" s="22">
        <v>0.56000000000000005</v>
      </c>
      <c r="K119" s="22">
        <v>0.56000000000000005</v>
      </c>
      <c r="L119" s="22">
        <v>0.56000000000000005</v>
      </c>
      <c r="M119" s="22">
        <v>0.56000000000000005</v>
      </c>
      <c r="N119" s="22">
        <v>0.56000000000000005</v>
      </c>
      <c r="O119" s="24"/>
      <c r="P119" s="24"/>
      <c r="Q119" s="18"/>
      <c r="R119" s="18"/>
      <c r="S119" s="18"/>
      <c r="T119" s="18"/>
      <c r="U119" s="18"/>
      <c r="V119" s="18"/>
    </row>
    <row r="120" spans="1:22" s="2" customFormat="1" ht="66" customHeight="1" x14ac:dyDescent="0.3">
      <c r="A120" s="36" t="s">
        <v>133</v>
      </c>
      <c r="B120" s="72" t="s">
        <v>22</v>
      </c>
      <c r="C120" s="74">
        <v>24.29</v>
      </c>
      <c r="D120" s="74">
        <v>24.43</v>
      </c>
      <c r="E120" s="74">
        <v>21.99</v>
      </c>
      <c r="F120" s="74">
        <v>19.8</v>
      </c>
      <c r="G120" s="74">
        <v>19.7</v>
      </c>
      <c r="H120" s="74">
        <v>19.7</v>
      </c>
      <c r="I120" s="74">
        <v>19.8</v>
      </c>
      <c r="J120" s="74">
        <v>19.2</v>
      </c>
      <c r="K120" s="74">
        <v>19.2</v>
      </c>
      <c r="L120" s="74">
        <v>19.239999999999998</v>
      </c>
      <c r="M120" s="74">
        <v>19.2</v>
      </c>
      <c r="N120" s="74">
        <v>19.2</v>
      </c>
      <c r="O120" s="24"/>
      <c r="P120" s="24"/>
      <c r="Q120" s="18"/>
      <c r="R120" s="18"/>
      <c r="S120" s="18"/>
      <c r="T120" s="18"/>
      <c r="U120" s="18"/>
      <c r="V120" s="18"/>
    </row>
    <row r="121" spans="1:22" s="2" customFormat="1" ht="83.25" customHeight="1" x14ac:dyDescent="0.2">
      <c r="A121" s="36" t="s">
        <v>134</v>
      </c>
      <c r="B121" s="72" t="s">
        <v>22</v>
      </c>
      <c r="C121" s="48">
        <v>0.35</v>
      </c>
      <c r="D121" s="22">
        <v>3.7930000000000001</v>
      </c>
      <c r="E121" s="22">
        <v>0.58399999999999996</v>
      </c>
      <c r="F121" s="22">
        <v>0.4</v>
      </c>
      <c r="G121" s="22">
        <v>0.4</v>
      </c>
      <c r="H121" s="22">
        <v>0.4</v>
      </c>
      <c r="I121" s="22">
        <v>0.4</v>
      </c>
      <c r="J121" s="22">
        <v>0.4</v>
      </c>
      <c r="K121" s="22">
        <v>0.4</v>
      </c>
      <c r="L121" s="22">
        <v>0.4</v>
      </c>
      <c r="M121" s="22">
        <v>0.4</v>
      </c>
      <c r="N121" s="22">
        <v>0.4</v>
      </c>
      <c r="O121" s="24"/>
      <c r="P121" s="24"/>
      <c r="Q121" s="10"/>
      <c r="R121" s="10"/>
      <c r="S121" s="10"/>
      <c r="T121" s="10"/>
      <c r="U121" s="10"/>
      <c r="V121" s="10"/>
    </row>
    <row r="122" spans="1:22" s="2" customFormat="1" ht="57.75" customHeight="1" x14ac:dyDescent="0.3">
      <c r="A122" s="36" t="s">
        <v>77</v>
      </c>
      <c r="B122" s="72" t="s">
        <v>85</v>
      </c>
      <c r="C122" s="48">
        <v>9992.1</v>
      </c>
      <c r="D122" s="48">
        <v>10638.1</v>
      </c>
      <c r="E122" s="22">
        <v>11787</v>
      </c>
      <c r="F122" s="22">
        <v>12564.9</v>
      </c>
      <c r="G122" s="22">
        <v>12635.7</v>
      </c>
      <c r="H122" s="22">
        <v>12635.7</v>
      </c>
      <c r="I122" s="22">
        <v>13381.7</v>
      </c>
      <c r="J122" s="22">
        <v>13520.2</v>
      </c>
      <c r="K122" s="22">
        <v>13520.2</v>
      </c>
      <c r="L122" s="22">
        <v>14251.5</v>
      </c>
      <c r="M122" s="22">
        <v>14453.1</v>
      </c>
      <c r="N122" s="22">
        <v>14453.1</v>
      </c>
      <c r="O122" s="24"/>
      <c r="P122" s="24"/>
      <c r="Q122" s="18"/>
      <c r="R122" s="18"/>
      <c r="S122" s="18"/>
      <c r="T122" s="18"/>
      <c r="U122" s="18"/>
      <c r="V122" s="18"/>
    </row>
    <row r="123" spans="1:22" s="2" customFormat="1" ht="57.75" customHeight="1" x14ac:dyDescent="0.2">
      <c r="A123" s="36" t="s">
        <v>78</v>
      </c>
      <c r="B123" s="72" t="s">
        <v>71</v>
      </c>
      <c r="C123" s="48">
        <v>105.2</v>
      </c>
      <c r="D123" s="48">
        <v>106.5</v>
      </c>
      <c r="E123" s="48">
        <v>110.8</v>
      </c>
      <c r="F123" s="48">
        <v>106.6</v>
      </c>
      <c r="G123" s="48">
        <v>107.2</v>
      </c>
      <c r="H123" s="48">
        <v>107.2</v>
      </c>
      <c r="I123" s="48">
        <v>106.5</v>
      </c>
      <c r="J123" s="48">
        <v>107</v>
      </c>
      <c r="K123" s="48">
        <v>107</v>
      </c>
      <c r="L123" s="48">
        <v>106.5</v>
      </c>
      <c r="M123" s="48">
        <v>106.9</v>
      </c>
      <c r="N123" s="48">
        <v>106.9</v>
      </c>
      <c r="O123" s="24"/>
      <c r="P123" s="24"/>
      <c r="Q123" s="10"/>
      <c r="R123" s="10"/>
      <c r="S123" s="10"/>
      <c r="T123" s="10"/>
      <c r="U123" s="10"/>
      <c r="V123" s="10"/>
    </row>
    <row r="124" spans="1:22" s="2" customFormat="1" ht="21" customHeight="1" x14ac:dyDescent="0.3">
      <c r="A124" s="71" t="s">
        <v>135</v>
      </c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35"/>
      <c r="O124" s="18"/>
      <c r="P124" s="18"/>
      <c r="Q124" s="18"/>
      <c r="R124" s="18"/>
      <c r="S124" s="18"/>
      <c r="T124" s="18"/>
      <c r="U124" s="18"/>
      <c r="V124" s="18"/>
    </row>
    <row r="125" spans="1:22" s="2" customFormat="1" ht="57.75" customHeight="1" x14ac:dyDescent="0.3">
      <c r="A125" s="70" t="s">
        <v>136</v>
      </c>
      <c r="B125" s="48" t="s">
        <v>71</v>
      </c>
      <c r="C125" s="75">
        <v>111</v>
      </c>
      <c r="D125" s="75">
        <v>98.6</v>
      </c>
      <c r="E125" s="75">
        <v>113.8</v>
      </c>
      <c r="F125" s="75">
        <v>102.6</v>
      </c>
      <c r="G125" s="75">
        <v>105.2</v>
      </c>
      <c r="H125" s="75">
        <v>105.2</v>
      </c>
      <c r="I125" s="75">
        <v>105</v>
      </c>
      <c r="J125" s="75">
        <v>106.2</v>
      </c>
      <c r="K125" s="68">
        <v>106.2</v>
      </c>
      <c r="L125" s="75">
        <v>105.4</v>
      </c>
      <c r="M125" s="75">
        <v>108.1</v>
      </c>
      <c r="N125" s="54">
        <v>108.1</v>
      </c>
      <c r="O125" s="23"/>
      <c r="P125" s="23"/>
      <c r="Q125" s="18"/>
      <c r="R125" s="18"/>
      <c r="S125" s="18"/>
      <c r="T125" s="18"/>
      <c r="U125" s="18"/>
      <c r="V125" s="18"/>
    </row>
    <row r="126" spans="1:22" s="2" customFormat="1" ht="23.25" customHeight="1" x14ac:dyDescent="0.3">
      <c r="A126" s="71" t="s">
        <v>140</v>
      </c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35"/>
      <c r="O126" s="18"/>
      <c r="P126" s="18"/>
      <c r="Q126" s="18"/>
      <c r="R126" s="18"/>
      <c r="S126" s="18"/>
      <c r="T126" s="18"/>
      <c r="U126" s="18"/>
      <c r="V126" s="18"/>
    </row>
    <row r="127" spans="1:22" s="2" customFormat="1" ht="37.5" x14ac:dyDescent="0.3">
      <c r="A127" s="41" t="s">
        <v>28</v>
      </c>
      <c r="B127" s="38" t="s">
        <v>27</v>
      </c>
      <c r="C127" s="48">
        <v>6179</v>
      </c>
      <c r="D127" s="48">
        <v>6405</v>
      </c>
      <c r="E127" s="48">
        <v>6060</v>
      </c>
      <c r="F127" s="48">
        <v>6160</v>
      </c>
      <c r="G127" s="48">
        <v>6160</v>
      </c>
      <c r="H127" s="48">
        <v>6160</v>
      </c>
      <c r="I127" s="48">
        <v>6160</v>
      </c>
      <c r="J127" s="48">
        <v>6160</v>
      </c>
      <c r="K127" s="48">
        <v>6160</v>
      </c>
      <c r="L127" s="48">
        <v>6160</v>
      </c>
      <c r="M127" s="48">
        <v>6160</v>
      </c>
      <c r="N127" s="48">
        <v>6160</v>
      </c>
      <c r="O127" s="23"/>
      <c r="P127" s="23"/>
      <c r="Q127" s="18"/>
      <c r="R127" s="18"/>
      <c r="S127" s="18"/>
      <c r="T127" s="18"/>
      <c r="U127" s="18"/>
      <c r="V127" s="18"/>
    </row>
    <row r="128" spans="1:22" s="2" customFormat="1" x14ac:dyDescent="0.3">
      <c r="A128" s="40" t="s">
        <v>29</v>
      </c>
      <c r="B128" s="38"/>
      <c r="C128" s="48"/>
      <c r="D128" s="48"/>
      <c r="E128" s="48"/>
      <c r="F128" s="76"/>
      <c r="G128" s="76"/>
      <c r="H128" s="76"/>
      <c r="I128" s="76"/>
      <c r="J128" s="76"/>
      <c r="K128" s="76"/>
      <c r="L128" s="76"/>
      <c r="M128" s="76"/>
      <c r="N128" s="76"/>
      <c r="O128" s="25"/>
      <c r="P128" s="25"/>
      <c r="Q128" s="18"/>
      <c r="R128" s="18"/>
      <c r="S128" s="18"/>
      <c r="T128" s="18"/>
      <c r="U128" s="18"/>
      <c r="V128" s="18"/>
    </row>
    <row r="129" spans="1:22" s="2" customFormat="1" ht="37.5" x14ac:dyDescent="0.3">
      <c r="A129" s="40" t="s">
        <v>30</v>
      </c>
      <c r="B129" s="38" t="s">
        <v>31</v>
      </c>
      <c r="C129" s="48">
        <v>71.150000000000006</v>
      </c>
      <c r="D129" s="77">
        <v>71.44</v>
      </c>
      <c r="E129" s="48">
        <v>74.72</v>
      </c>
      <c r="F129" s="48">
        <v>74.790000000000006</v>
      </c>
      <c r="G129" s="48">
        <v>74.790000000000006</v>
      </c>
      <c r="H129" s="48">
        <v>74.790000000000006</v>
      </c>
      <c r="I129" s="48">
        <v>74.87</v>
      </c>
      <c r="J129" s="48">
        <v>74.86</v>
      </c>
      <c r="K129" s="48">
        <v>74.86</v>
      </c>
      <c r="L129" s="48">
        <v>75.09</v>
      </c>
      <c r="M129" s="48">
        <v>75.09</v>
      </c>
      <c r="N129" s="48">
        <v>75.09</v>
      </c>
      <c r="O129" s="23"/>
      <c r="P129" s="23"/>
      <c r="Q129" s="18"/>
      <c r="R129" s="18"/>
      <c r="S129" s="18"/>
      <c r="T129" s="18"/>
      <c r="U129" s="18"/>
      <c r="V129" s="18"/>
    </row>
    <row r="130" spans="1:22" s="2" customFormat="1" ht="62.25" customHeight="1" x14ac:dyDescent="0.2">
      <c r="A130" s="40" t="s">
        <v>32</v>
      </c>
      <c r="B130" s="38" t="s">
        <v>33</v>
      </c>
      <c r="C130" s="77">
        <v>24.69</v>
      </c>
      <c r="D130" s="77">
        <v>24.1</v>
      </c>
      <c r="E130" s="48">
        <v>24.35</v>
      </c>
      <c r="F130" s="48">
        <v>24.45</v>
      </c>
      <c r="G130" s="48">
        <v>24.45</v>
      </c>
      <c r="H130" s="48">
        <v>24.45</v>
      </c>
      <c r="I130" s="48">
        <v>24.52</v>
      </c>
      <c r="J130" s="48">
        <v>24.52</v>
      </c>
      <c r="K130" s="48">
        <v>24.52</v>
      </c>
      <c r="L130" s="48">
        <v>24.61</v>
      </c>
      <c r="M130" s="48">
        <v>24.61</v>
      </c>
      <c r="N130" s="48">
        <v>24.61</v>
      </c>
      <c r="O130" s="23"/>
      <c r="P130" s="23"/>
      <c r="Q130" s="10"/>
      <c r="R130" s="10"/>
      <c r="S130" s="10"/>
      <c r="T130" s="10"/>
      <c r="U130" s="10"/>
      <c r="V130" s="10"/>
    </row>
    <row r="131" spans="1:22" s="2" customFormat="1" ht="37.5" x14ac:dyDescent="0.2">
      <c r="A131" s="40" t="s">
        <v>34</v>
      </c>
      <c r="B131" s="38" t="s">
        <v>33</v>
      </c>
      <c r="C131" s="77">
        <v>15.25</v>
      </c>
      <c r="D131" s="77">
        <v>15.31</v>
      </c>
      <c r="E131" s="48">
        <v>15.49</v>
      </c>
      <c r="F131" s="48">
        <v>16.3</v>
      </c>
      <c r="G131" s="48">
        <v>16.3</v>
      </c>
      <c r="H131" s="48">
        <v>16.3</v>
      </c>
      <c r="I131" s="48">
        <v>16.350000000000001</v>
      </c>
      <c r="J131" s="48">
        <v>16.350000000000001</v>
      </c>
      <c r="K131" s="48">
        <v>16.350000000000001</v>
      </c>
      <c r="L131" s="48">
        <v>16.399999999999999</v>
      </c>
      <c r="M131" s="48">
        <v>16.399999999999999</v>
      </c>
      <c r="N131" s="48">
        <v>16.399999999999999</v>
      </c>
      <c r="O131" s="23"/>
      <c r="P131" s="23"/>
      <c r="Q131" s="10"/>
      <c r="R131" s="10"/>
      <c r="S131" s="10"/>
      <c r="T131" s="10"/>
      <c r="U131" s="10"/>
      <c r="V131" s="10"/>
    </row>
    <row r="132" spans="1:22" s="2" customFormat="1" ht="56.25" x14ac:dyDescent="0.3">
      <c r="A132" s="40" t="s">
        <v>35</v>
      </c>
      <c r="B132" s="38" t="s">
        <v>38</v>
      </c>
      <c r="C132" s="48">
        <v>642.9</v>
      </c>
      <c r="D132" s="48">
        <v>700.62</v>
      </c>
      <c r="E132" s="48">
        <v>820</v>
      </c>
      <c r="F132" s="48">
        <v>835</v>
      </c>
      <c r="G132" s="48">
        <v>835</v>
      </c>
      <c r="H132" s="48">
        <v>835</v>
      </c>
      <c r="I132" s="48">
        <v>835</v>
      </c>
      <c r="J132" s="48">
        <v>835</v>
      </c>
      <c r="K132" s="48">
        <v>835</v>
      </c>
      <c r="L132" s="48">
        <v>835</v>
      </c>
      <c r="M132" s="48">
        <v>835</v>
      </c>
      <c r="N132" s="48">
        <v>835</v>
      </c>
      <c r="O132" s="23"/>
      <c r="P132" s="23"/>
      <c r="Q132" s="18"/>
      <c r="R132" s="18"/>
      <c r="S132" s="18"/>
      <c r="T132" s="18"/>
      <c r="U132" s="18"/>
      <c r="V132" s="18"/>
    </row>
    <row r="133" spans="1:22" x14ac:dyDescent="0.2">
      <c r="A133" s="2"/>
      <c r="B133" s="3"/>
      <c r="C133" s="2"/>
      <c r="D133" s="2"/>
      <c r="E133" s="2"/>
      <c r="F133" s="2"/>
      <c r="G133" s="47"/>
      <c r="H133" s="47"/>
      <c r="I133" s="47"/>
      <c r="J133" s="47"/>
      <c r="K133" s="47"/>
      <c r="L133" s="47"/>
      <c r="M133" s="47"/>
      <c r="N133" s="32"/>
      <c r="O133" s="2"/>
      <c r="P133" s="2"/>
      <c r="Q133" s="2"/>
      <c r="R133" s="2"/>
      <c r="S133" s="2"/>
      <c r="T133" s="2"/>
      <c r="U133" s="2"/>
      <c r="V133" s="2"/>
    </row>
    <row r="134" spans="1:22" x14ac:dyDescent="0.2">
      <c r="A134" s="2"/>
      <c r="B134" s="3"/>
      <c r="C134" s="2"/>
      <c r="D134" s="2"/>
      <c r="E134" s="2"/>
      <c r="F134" s="2"/>
      <c r="G134" s="56"/>
      <c r="H134" s="2"/>
      <c r="I134" s="2"/>
      <c r="J134" s="56"/>
      <c r="K134" s="2"/>
      <c r="L134" s="2"/>
      <c r="M134" s="56"/>
      <c r="N134" s="26"/>
      <c r="O134" s="2"/>
      <c r="P134" s="2"/>
      <c r="Q134" s="2"/>
      <c r="R134" s="2"/>
      <c r="S134" s="2"/>
      <c r="T134" s="2"/>
      <c r="U134" s="2"/>
      <c r="V134" s="2"/>
    </row>
    <row r="135" spans="1:22" x14ac:dyDescent="0.2">
      <c r="A135" s="2"/>
      <c r="B135" s="3"/>
      <c r="C135" s="2"/>
      <c r="D135" s="2"/>
      <c r="E135" s="2"/>
      <c r="F135" s="2"/>
      <c r="G135" s="56"/>
      <c r="H135" s="2"/>
      <c r="I135" s="2"/>
      <c r="J135" s="56"/>
      <c r="K135" s="2"/>
      <c r="L135" s="2"/>
      <c r="M135" s="56"/>
      <c r="N135" s="26"/>
    </row>
    <row r="136" spans="1:22" x14ac:dyDescent="0.2">
      <c r="A136" s="2"/>
      <c r="B136" s="3"/>
      <c r="C136" s="2"/>
      <c r="D136" s="2"/>
      <c r="E136" s="2"/>
      <c r="F136" s="2"/>
      <c r="G136" s="56"/>
      <c r="H136" s="2"/>
      <c r="I136" s="2"/>
      <c r="J136" s="56"/>
      <c r="K136" s="2"/>
      <c r="L136" s="2"/>
      <c r="M136" s="56"/>
      <c r="N136" s="26"/>
    </row>
    <row r="137" spans="1:22" x14ac:dyDescent="0.2">
      <c r="A137" s="2"/>
      <c r="B137" s="3"/>
      <c r="C137" s="2"/>
      <c r="D137" s="2"/>
      <c r="E137" s="2"/>
      <c r="F137" s="2"/>
      <c r="G137" s="56"/>
      <c r="H137" s="2"/>
      <c r="I137" s="2"/>
      <c r="J137" s="56"/>
      <c r="K137" s="2"/>
      <c r="L137" s="2"/>
      <c r="M137" s="56"/>
      <c r="N137" s="26"/>
    </row>
  </sheetData>
  <mergeCells count="15">
    <mergeCell ref="I1:J1"/>
    <mergeCell ref="I2:M4"/>
    <mergeCell ref="A38:N38"/>
    <mergeCell ref="A28:I28"/>
    <mergeCell ref="A25:E25"/>
    <mergeCell ref="A6:N6"/>
    <mergeCell ref="F8:N8"/>
    <mergeCell ref="L9:N9"/>
    <mergeCell ref="B8:B11"/>
    <mergeCell ref="C9:C11"/>
    <mergeCell ref="D9:D11"/>
    <mergeCell ref="E9:E11"/>
    <mergeCell ref="A8:A11"/>
    <mergeCell ref="F9:H9"/>
    <mergeCell ref="I9:K9"/>
  </mergeCells>
  <printOptions horizontalCentered="1"/>
  <pageMargins left="0.39370078740157483" right="0.39370078740157483" top="0.78740157480314965" bottom="0.39370078740157483" header="0" footer="0"/>
  <pageSetup paperSize="9" scale="5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1</cp:lastModifiedBy>
  <cp:lastPrinted>2021-11-15T08:42:10Z</cp:lastPrinted>
  <dcterms:created xsi:type="dcterms:W3CDTF">2013-05-25T16:45:04Z</dcterms:created>
  <dcterms:modified xsi:type="dcterms:W3CDTF">2021-11-15T14:23:30Z</dcterms:modified>
</cp:coreProperties>
</file>