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440" windowHeight="9720" tabRatio="601"/>
  </bookViews>
  <sheets>
    <sheet name="РИД 2019-2021" sheetId="1" r:id="rId1"/>
  </sheets>
  <calcPr calcId="145621" iterate="1"/>
</workbook>
</file>

<file path=xl/calcChain.xml><?xml version="1.0" encoding="utf-8"?>
<calcChain xmlns="http://schemas.openxmlformats.org/spreadsheetml/2006/main">
  <c r="G157" i="1" l="1"/>
  <c r="K127" i="1" l="1"/>
  <c r="J127" i="1"/>
  <c r="I127" i="1"/>
  <c r="K73" i="1"/>
  <c r="J73" i="1"/>
  <c r="I73" i="1"/>
  <c r="K62" i="1"/>
  <c r="J62" i="1"/>
  <c r="I62" i="1"/>
  <c r="K129" i="1" l="1"/>
  <c r="J129" i="1"/>
  <c r="I129" i="1"/>
  <c r="K126" i="1"/>
  <c r="J126" i="1"/>
  <c r="I126" i="1"/>
  <c r="K125" i="1"/>
  <c r="J125" i="1"/>
  <c r="I125" i="1"/>
  <c r="I124" i="1"/>
  <c r="I122" i="1" l="1"/>
  <c r="I121" i="1"/>
  <c r="H121" i="1"/>
  <c r="I111" i="1"/>
  <c r="K76" i="1" l="1"/>
  <c r="J76" i="1"/>
  <c r="I76" i="1"/>
  <c r="K75" i="1"/>
  <c r="J75" i="1"/>
  <c r="I75" i="1"/>
  <c r="K61" i="1"/>
  <c r="J61" i="1"/>
  <c r="I61" i="1"/>
  <c r="K60" i="1"/>
  <c r="J60" i="1"/>
  <c r="I60" i="1"/>
  <c r="I157" i="1" l="1"/>
  <c r="H157" i="1"/>
  <c r="K114" i="1"/>
  <c r="K157" i="1" s="1"/>
  <c r="J114" i="1"/>
  <c r="J157" i="1" s="1"/>
</calcChain>
</file>

<file path=xl/sharedStrings.xml><?xml version="1.0" encoding="utf-8"?>
<sst xmlns="http://schemas.openxmlformats.org/spreadsheetml/2006/main" count="745" uniqueCount="391">
  <si>
    <t xml:space="preserve">УТВЕРЖДЕНА
приказом министерства финансов
Ставропольского края
 от 29 сентября 2017 г. № 285
</t>
  </si>
  <si>
    <t>Коды</t>
  </si>
  <si>
    <t>Форма по ОКУД</t>
  </si>
  <si>
    <t>0505307</t>
  </si>
  <si>
    <t>Дата</t>
  </si>
  <si>
    <t>Дата формирования</t>
  </si>
  <si>
    <t>Глава по БК</t>
  </si>
  <si>
    <t>по ОКТМО</t>
  </si>
  <si>
    <t>по ОКЕИ</t>
  </si>
  <si>
    <t>Код классификации доходов бюджетов</t>
  </si>
  <si>
    <t>Код строки</t>
  </si>
  <si>
    <t>Прогноз доходов бюджета</t>
  </si>
  <si>
    <t>Код</t>
  </si>
  <si>
    <t>Управление Федеральной налоговой службы по Ставропольскому краю</t>
  </si>
  <si>
    <t>Управление Федерального казначейства по Ставропольскому краю</t>
  </si>
  <si>
    <t>18210503000010000110</t>
  </si>
  <si>
    <t>Единый сельскохозяйственный налог</t>
  </si>
  <si>
    <t>Управление ветеринарии Ставропольского края</t>
  </si>
  <si>
    <t>Итого</t>
  </si>
  <si>
    <t>(расшифровка подписи)</t>
  </si>
  <si>
    <t>Единый налог на вмененный доход для отдельных видов деятельности</t>
  </si>
  <si>
    <t>18210502000020000110</t>
  </si>
  <si>
    <t>Налог, взимаемый в связи с применением патентной системы налогообложения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</si>
  <si>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</si>
  <si>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</si>
  <si>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18210102020010000110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</si>
  <si>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</si>
  <si>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</si>
  <si>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</si>
  <si>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</si>
  <si>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18210601020040000110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</si>
  <si>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</si>
  <si>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</si>
  <si>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18210606032040000110</t>
  </si>
  <si>
    <t>Земельный налог с организаций, обладающих земельным участком, расположенным в границах городских округов</t>
  </si>
  <si>
    <t>18210606042040000110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</si>
  <si>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</si>
  <si>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</si>
  <si>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18210803010010000110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</si>
  <si>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</si>
  <si>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61410807150010000110</t>
  </si>
  <si>
    <t>Государственная пошлина за выдачу разрешения на установку рекламной конструкции</t>
  </si>
  <si>
    <t>Управление муниципального хозяйства администрации Минераловодского городского округа Ставропольского края</t>
  </si>
  <si>
    <t>Доходы от использования имущества, находящегося в государственной и муниципальной собственности</t>
  </si>
  <si>
    <t>60211105012040000120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</si>
  <si>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</si>
  <si>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60211105024040000120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</si>
  <si>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</si>
  <si>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60611105034040000120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</si>
  <si>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 муниципальныхбюджетных и автономных учреждений)</t>
  </si>
  <si>
    <t>Управление образования администрации Минераловодского городского округа</t>
  </si>
  <si>
    <t>Доходы от сдачи в аренду имущества, составляющего казну городских округов (за исключением земельных участков)</t>
  </si>
  <si>
    <t>60211105074040000120</t>
  </si>
  <si>
    <t>60111109044040000120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</si>
  <si>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</si>
  <si>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Минераловодского городского округа Ставропольского края</t>
  </si>
  <si>
    <t>04811201010010000120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</si>
  <si>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</si>
  <si>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</si>
  <si>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04811201030010000120</t>
  </si>
  <si>
    <t>Плата за размещение отходов производства</t>
  </si>
  <si>
    <t>04811201041010000120</t>
  </si>
  <si>
    <t>04811201042010000120</t>
  </si>
  <si>
    <t>Плата за размещение твердых коммунальных отходов</t>
  </si>
  <si>
    <t xml:space="preserve"> 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</si>
  <si>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</si>
  <si>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Управление архитектуры и градостроительства администрации Минераловодского городского округа Ставропольского края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</si>
  <si>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</si>
  <si>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</si>
  <si>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60211402043040000410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</si>
  <si>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</si>
  <si>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Управление имущественных отношений администрации Минераловодского городского округа Ставропольского края</t>
  </si>
  <si>
    <t>60211406012040000430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</si>
  <si>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</si>
  <si>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60211406312040000430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</si>
  <si>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</si>
  <si>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платежи и сборы</t>
  </si>
  <si>
    <t>60111502040040000140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</si>
  <si>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</si>
  <si>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Штрафы, санкции, возмещение ущерба</t>
  </si>
  <si>
    <t>Межрегиональное управление Федеральной службы по регулированию алкогольного рынка по Северо-Кавказскому Федеральному округу</t>
  </si>
  <si>
    <t>ГУ МВД России по Ставропольскому краю</t>
  </si>
  <si>
    <t>УФССП России по Ставропольскому краю</t>
  </si>
  <si>
    <t>Управление Федеральной службы государственной регистрации, кадастра и картографии по Ставропольскому краю</t>
  </si>
  <si>
    <t>Невыясненные поступления, зачисляемые в бюджеты городских округов</t>
  </si>
  <si>
    <t>Прочие неналоговые доходы</t>
  </si>
  <si>
    <t>60411701040040000180</t>
  </si>
  <si>
    <t>Финансовое управление администрации Минераловодского городского округа Ставропольского края</t>
  </si>
  <si>
    <t>60911701040040000180</t>
  </si>
  <si>
    <t>Управление труда и социальной защиты населения администрации Минераловодского городского округа Ставропольского края</t>
  </si>
  <si>
    <t>60311301994040000130</t>
  </si>
  <si>
    <t>60611302064040000130</t>
  </si>
  <si>
    <t>60611301994040000130</t>
  </si>
  <si>
    <t>60420215001040000150</t>
  </si>
  <si>
    <t>60420215002040000150</t>
  </si>
  <si>
    <t>Дотации бюджетам городских округов на поддержку мер по обеспечению сбалансированности бюджетов</t>
  </si>
  <si>
    <t>61420220216040000150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</si>
  <si>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 территориям многоквартирных домов населенных пунктов </t>
  </si>
  <si>
    <t>60620225097040000150</t>
  </si>
  <si>
    <t>60720225467040000150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</si>
  <si>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</si>
  <si>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поддержку отрасли культуры</t>
  </si>
  <si>
    <t>61420225555040000150</t>
  </si>
  <si>
    <t>60720225519040000150</t>
  </si>
  <si>
    <t>60120229999040000150</t>
  </si>
  <si>
    <t>Прочие субсидии бюджетам городских округов</t>
  </si>
  <si>
    <t>60620229999040000150</t>
  </si>
  <si>
    <t>60720229999040000150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</si>
  <si>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</si>
  <si>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</si>
  <si>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</si>
  <si>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</si>
  <si>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 xml:space="preserve">Прочие субсидии 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</si>
  <si>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</si>
  <si>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</si>
  <si>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60120230024040000150</t>
  </si>
  <si>
    <t>60620230024040000150</t>
  </si>
  <si>
    <t>60920230024040000150</t>
  </si>
  <si>
    <t>61320230024040000150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</si>
  <si>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</si>
  <si>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61420230024040000150</t>
  </si>
  <si>
    <t>63220230024040000150</t>
  </si>
  <si>
    <t>60620230029040000150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</si>
  <si>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</si>
  <si>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60920235084040000150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</si>
  <si>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</si>
  <si>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60120235120040000150</t>
  </si>
  <si>
    <t>60920235220040000150</t>
  </si>
  <si>
    <t>Субвенции бюджетам на оплату жилищно-коммунальных услуг отдельным категориям граждан</t>
  </si>
  <si>
    <t>60920235250040000150</t>
  </si>
  <si>
    <t>Субвенции бюджетам городских округов на оплату жилищно-коммунальных услуг отдельным категориям граждан</t>
  </si>
  <si>
    <t>60920235280040000150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</si>
  <si>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</si>
  <si>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</si>
  <si>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60920235380040000150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</si>
  <si>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</si>
  <si>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</si>
  <si>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60920235462040000150</t>
  </si>
  <si>
    <t>Единая субвенция местным бюджетам</t>
  </si>
  <si>
    <t>60920239998040000150</t>
  </si>
  <si>
    <t>Единая субвенция бюджетам городских округов</t>
  </si>
  <si>
    <t>61320239998040000150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</si>
  <si>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</si>
  <si>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</si>
  <si>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</si>
  <si>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</si>
  <si>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Комитет по культуре администрации Минераловодского городского округа Ставропольского края</t>
  </si>
  <si>
    <t>60120704000040000150</t>
  </si>
  <si>
    <t>60620704000040000150</t>
  </si>
  <si>
    <t>60720704000040000150</t>
  </si>
  <si>
    <t>Доходы бюджетов бюджетной системы Россйской Федерации от возврата остатков субсидий, субвенций и иных межбюджетных трансфертов, имеющих целевое                               назначение, прошлых лет</t>
  </si>
  <si>
    <t>60621804010040000150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</si>
  <si>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</si>
  <si>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</si>
  <si>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60921935250040000150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</si>
  <si>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</si>
  <si>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60121960010040000150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</si>
  <si>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</si>
  <si>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60621960010040000150</t>
  </si>
  <si>
    <t>60921960010040000150</t>
  </si>
  <si>
    <t>61421960010040000150</t>
  </si>
  <si>
    <t>Управление по делам территорий администрации Минераловодского городского округа Ставропольского края</t>
  </si>
  <si>
    <t>Задолженность и перерасчеты по отмененным налогам, сборам и иным обязательным платежам</t>
  </si>
  <si>
    <t>60011302994040000130</t>
  </si>
  <si>
    <t>Прочие доходы от компенсации затрат бюджетов городских округов</t>
  </si>
  <si>
    <t>60111302994040000130</t>
  </si>
  <si>
    <t>60611302994040000130</t>
  </si>
  <si>
    <t>60711302994040000130</t>
  </si>
  <si>
    <t>60911302994040000130</t>
  </si>
  <si>
    <t xml:space="preserve"> 
Налог на доходы физических лиц</t>
  </si>
  <si>
    <t xml:space="preserve">
Налог на доходы физических лиц</t>
  </si>
  <si>
    <t>Акцизы по подакцизным товарам (продукции), производимым на територии Российской Федерации</t>
  </si>
  <si>
    <t>Совет депутатов Минераловодского городского округа Ставропольского края</t>
  </si>
  <si>
    <t>Управление сельского хозяйства администрации Минераловодского городского округа Ставропольского края</t>
  </si>
  <si>
    <t>604</t>
  </si>
  <si>
    <t>383</t>
  </si>
  <si>
    <t>07721000</t>
  </si>
  <si>
    <t>РЕЕСТР ИСТОЧНИКОВ ДОХОДОВ</t>
  </si>
  <si>
    <t>Наименование бюджета</t>
  </si>
  <si>
    <t>Наименование финансового органа</t>
  </si>
  <si>
    <t xml:space="preserve"> 
Плата за негативное воздействие на окружающую среду</t>
  </si>
  <si>
    <t xml:space="preserve">
Плата за негативное воздействие на окружающую среду</t>
  </si>
  <si>
    <t>Единица измерения:    руб.</t>
  </si>
  <si>
    <t>Федеральная служба по надзору в сфере природопользования по Северо-Кавказскому Федеральному округу</t>
  </si>
  <si>
    <t>Федеральная таможенная служба</t>
  </si>
  <si>
    <t>Федеральная служба по надзору в сфере транспорта</t>
  </si>
  <si>
    <t>Номер реестровой записи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</si>
  <si>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</si>
  <si>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</si>
  <si>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</si>
  <si>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</si>
  <si>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18210504000020000110</t>
  </si>
  <si>
    <t>10010302261010000110</t>
  </si>
  <si>
    <t>10010302231010000110</t>
  </si>
  <si>
    <t>10010302241010000110</t>
  </si>
  <si>
    <t>10010302251010000110</t>
  </si>
  <si>
    <t>18210900000000000000</t>
  </si>
  <si>
    <t>61411302994040000130</t>
  </si>
  <si>
    <t>00811601063010000140</t>
  </si>
  <si>
    <t>Управление по обеспечению деятельности мировых судей Ставропольского края</t>
  </si>
  <si>
    <t>00811601073010000140</t>
  </si>
  <si>
    <t>00811601083010000140</t>
  </si>
  <si>
    <t>00811601143010000140</t>
  </si>
  <si>
    <t>00811601153010000140</t>
  </si>
  <si>
    <t>00811601173010000140</t>
  </si>
  <si>
    <t>00811601193010000140</t>
  </si>
  <si>
    <t>00811601203010000140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</si>
  <si>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</si>
  <si>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</si>
  <si>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</si>
  <si>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</si>
  <si>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60120220299040000150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</si>
  <si>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</si>
  <si>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60120220302040000150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</si>
  <si>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</si>
  <si>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</si>
  <si>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</si>
  <si>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</si>
  <si>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60920235573040000150</t>
  </si>
  <si>
    <t>Комитет по физической культуре и спорту администрации Минераловодского городского округа Ставропольского края</t>
  </si>
  <si>
    <t>Бюджет Минераловодского городского окрга Ставропольского края</t>
  </si>
  <si>
    <t>А. А. Рыженко</t>
  </si>
  <si>
    <t>60111601203010000140</t>
  </si>
  <si>
    <t>60111601193010000140</t>
  </si>
  <si>
    <t>60111601073010000140</t>
  </si>
  <si>
    <t>60111601063010000140</t>
  </si>
  <si>
    <t>60120225232040000150</t>
  </si>
  <si>
    <t>60220225232040000150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</si>
  <si>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</si>
  <si>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61411109044040000120</t>
  </si>
  <si>
    <t>60011601154010000140</t>
  </si>
  <si>
    <t>60011601157010000140</t>
  </si>
  <si>
    <t>60111602020020000140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</si>
  <si>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</si>
  <si>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60211607090040000140</t>
  </si>
  <si>
    <t>Федеральная служба по надзору в сфере защиты прав потребителей и благополучия человека</t>
  </si>
  <si>
    <t>18211610129010000140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</si>
  <si>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</si>
  <si>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60620225304040000150</t>
  </si>
  <si>
    <t>60721960010040000150</t>
  </si>
  <si>
    <t>61411607010040000140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</si>
  <si>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</si>
  <si>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12311610123010000140</t>
  </si>
  <si>
    <t>04811610123010000140</t>
  </si>
  <si>
    <t>Департамент Росприроднадзора по Северо-Кавказскому федеральному округу</t>
  </si>
  <si>
    <t>14111610123010000140</t>
  </si>
  <si>
    <t>15311610123010000140</t>
  </si>
  <si>
    <t>16011610123010000140</t>
  </si>
  <si>
    <t>18211610123010000140</t>
  </si>
  <si>
    <t>18811610123010000140</t>
  </si>
  <si>
    <t>32111610123010000140</t>
  </si>
  <si>
    <t>32211610123010000140</t>
  </si>
  <si>
    <t>60111610123010000140</t>
  </si>
  <si>
    <t>61111610123010000140</t>
  </si>
  <si>
    <t>60120225299040000150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</si>
  <si>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</si>
  <si>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60720225306040000150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</si>
  <si>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</si>
  <si>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бюджетам городских округов на реализацию программ формирования современной городской среды</t>
  </si>
  <si>
    <t>60920235302040000150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</si>
  <si>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</si>
  <si>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ИП, нотариусов, адвакатов, и других лиц, занимающихся практиков в соответствии со статьей 227 Налогового кодекса Российской Федерации</t>
  </si>
  <si>
    <t>60120249999040000150</t>
  </si>
  <si>
    <t>60920249999040000150</t>
  </si>
  <si>
    <t>Прочие неналоговые доходы бюджетов городских округов</t>
  </si>
  <si>
    <t>60620245303040000150</t>
  </si>
  <si>
    <t>60411302994040000130</t>
  </si>
  <si>
    <t>03611611050010000140</t>
  </si>
  <si>
    <t>Министерство природных ресурсов и охраны окружающей среды Ставропольского края</t>
  </si>
  <si>
    <t xml:space="preserve">направляемый в составе документов и материалов, представляемых одновременно с проектом решения о местном </t>
  </si>
  <si>
    <t>бюджете на очередной финансовый год и плановый период, в Совет депутатов Минераловодского городского округа</t>
  </si>
  <si>
    <t>Наименование группы источников доходов бюджетов/наименование источника дохода бюджета</t>
  </si>
  <si>
    <t xml:space="preserve">Наименование </t>
  </si>
  <si>
    <t xml:space="preserve">Наименование главного администратора доходов бюджета </t>
  </si>
  <si>
    <t>Прогноз доходов бюджета на         2020 г.              (текущий финансовый год)</t>
  </si>
  <si>
    <t>на 2021 г. (очередной финансовый год)</t>
  </si>
  <si>
    <t>на 2022 г. (первый год планового периода)</t>
  </si>
  <si>
    <t>на 2023 г. (второй год планового периода)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</si>
  <si>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</si>
  <si>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</si>
  <si>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18210501011010000110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</si>
  <si>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</si>
  <si>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</si>
  <si>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бюджета Минераловодского городского округа Ставропольского края на 2021 год и плановый период 2022 и 2023 годов,</t>
  </si>
  <si>
    <t>14.11.2020</t>
  </si>
  <si>
    <t>64411302064040000130</t>
  </si>
  <si>
    <t>60111601074010000140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</si>
  <si>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</si>
  <si>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</si>
  <si>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60111601084010000140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</si>
  <si>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</si>
  <si>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</si>
  <si>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60111601113010000140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</si>
  <si>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</si>
  <si>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</si>
  <si>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</si>
  <si>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</si>
  <si>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</si>
  <si>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</si>
  <si>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00811601333010000140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</si>
  <si>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</si>
  <si>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60111607010040000140</t>
  </si>
  <si>
    <t>60711607010040000140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</si>
  <si>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</si>
  <si>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</si>
  <si>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10611610123010000140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</si>
  <si>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</si>
  <si>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</si>
  <si>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60111701040040000180</t>
  </si>
  <si>
    <t>60211701040040000180</t>
  </si>
  <si>
    <t>60311701040040000180</t>
  </si>
  <si>
    <t>60611701040040000180</t>
  </si>
  <si>
    <t>60111705040040000180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</si>
  <si>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</si>
  <si>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</si>
  <si>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</si>
  <si>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</si>
  <si>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</si>
  <si>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Субсидии бюджетам на реализацию программ формирования современной городской среды</t>
  </si>
  <si>
    <t>60120225497040000150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</si>
  <si>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</si>
  <si>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</si>
  <si>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</si>
  <si>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</si>
  <si>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</si>
  <si>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</si>
  <si>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</si>
  <si>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</si>
  <si>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</si>
  <si>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</si>
  <si>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</si>
  <si>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</si>
  <si>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</si>
  <si>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60111601053010000140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</si>
  <si>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</si>
  <si>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</si>
  <si>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</si>
  <si>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</si>
  <si>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61420225576040000150</t>
  </si>
  <si>
    <t>Субсидии бюджетам городских округов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</si>
  <si>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</si>
  <si>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101020000000000001000210001</t>
  </si>
  <si>
    <t>103020000000000001000210001</t>
  </si>
  <si>
    <t>105010000000000001000210001</t>
  </si>
  <si>
    <t>105020000000000001000210001</t>
  </si>
  <si>
    <t>105030000000000001000210001</t>
  </si>
  <si>
    <t>105040000000000001000210001</t>
  </si>
  <si>
    <t>106010000000000001000210001</t>
  </si>
  <si>
    <t>106060000000000001000210001</t>
  </si>
  <si>
    <t>108030000000000001000210001</t>
  </si>
  <si>
    <t>108070000000000001000210001</t>
  </si>
  <si>
    <t>109000000000000001000210001</t>
  </si>
  <si>
    <t>111050000000000001000210001</t>
  </si>
  <si>
    <t>111090000000000001000210001</t>
  </si>
  <si>
    <t>112010000000000001000210001</t>
  </si>
  <si>
    <t>113010000000000001000210001</t>
  </si>
  <si>
    <t>113020000000000001000210001</t>
  </si>
  <si>
    <t>114020000000000001000210001</t>
  </si>
  <si>
    <t>114060000000000001000210001</t>
  </si>
  <si>
    <t>115020000000000001000210001</t>
  </si>
  <si>
    <t>116010000000000001000210001</t>
  </si>
  <si>
    <t>116020000000000001000210001</t>
  </si>
  <si>
    <t>116070000000000001000210001</t>
  </si>
  <si>
    <t>116100000000000001000210001</t>
  </si>
  <si>
    <t>116110000000000001000210001</t>
  </si>
  <si>
    <t>117010000000000001000210001</t>
  </si>
  <si>
    <t>117050000000000001000210001</t>
  </si>
  <si>
    <t>202150000000000001000210001</t>
  </si>
  <si>
    <t>202200000000000001000210001</t>
  </si>
  <si>
    <t>202250000000000001000210001</t>
  </si>
  <si>
    <t>202290000000000001000210001</t>
  </si>
  <si>
    <t>202300000000000001000210001</t>
  </si>
  <si>
    <t>202350000000000001000210001</t>
  </si>
  <si>
    <t>202390000000000001000210001</t>
  </si>
  <si>
    <t>202450000000000001000210001</t>
  </si>
  <si>
    <t>202490000000000001000210001</t>
  </si>
  <si>
    <t>207040000000000001000210001</t>
  </si>
  <si>
    <t>218040000000000001000210001</t>
  </si>
  <si>
    <t>219350000000000001000210001</t>
  </si>
  <si>
    <t>219600000000000001000210001</t>
  </si>
  <si>
    <t>Заместитель главы администрации - начальник финансового управления</t>
  </si>
  <si>
    <t>Субвенции бюджетам на проведение Всероссийской переписи населения 2020</t>
  </si>
  <si>
    <t>60920235469040000150</t>
  </si>
  <si>
    <t>Субвенции бюджетам городских округов на проведение Всероссийской переписи населения 2020 года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</si>
  <si>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</si>
  <si>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63220235502040000150</t>
  </si>
  <si>
    <t>Субвенции бюджетам городских округов на стимулирование развития приоритетных подотраслей агропромышленного комплекса и развитие малых форм хозяйствования</t>
  </si>
  <si>
    <t>60111715020040000150</t>
  </si>
  <si>
    <t>117150000000000001000210001</t>
  </si>
  <si>
    <t>Инициативные платежи, зачисляемые в бюджеты городских округов</t>
  </si>
  <si>
    <t>Кассовые поступления в текущем финансовом году (по состоянию на 
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</si>
</sst>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4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"/>
      <charset val="204"/>
    </font>
    <font>
      <sz val="11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Font="0" applyFill="0" applyBorder="0" applyAlignment="0" applyProtection="0"/>
    <xf numFmtId="0" fontId="7" fillId="0" borderId="0"/>
    <xf numFmtId="0" fontId="12" fillId="0" borderId="0"/>
  </cellStyleXfs>
  <cellXfs count="152">
    <xf numFmtId="0" fontId="0" fillId="0" borderId="0" xfId="0"/>
    <xf numFmtId="0" fontId="3" fillId="0" borderId="0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right"/>
    </xf>
    <xf numFmtId="4" fontId="0" fillId="0" borderId="0" xfId="0" applyNumberFormat="1"/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right" vertical="center"/>
    </xf>
    <xf numFmtId="0" fontId="0" fillId="0" borderId="1" xfId="0" applyBorder="1"/>
    <xf numFmtId="49" fontId="0" fillId="0" borderId="1" xfId="0" applyNumberFormat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Font="1" applyBorder="1"/>
    <xf numFmtId="0" fontId="6" fillId="0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center" vertical="top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4" fontId="13" fillId="0" borderId="0" xfId="0" applyNumberFormat="1" applyFont="1" applyFill="1" applyBorder="1" applyAlignment="1">
      <alignment horizontal="left"/>
    </xf>
    <xf numFmtId="0" fontId="0" fillId="3" borderId="0" xfId="0" applyFill="1"/>
    <xf numFmtId="49" fontId="1" fillId="0" borderId="1" xfId="0" applyNumberFormat="1" applyFont="1" applyFill="1" applyBorder="1" applyAlignment="1">
      <alignment horizontal="center"/>
    </xf>
    <xf numFmtId="0" fontId="0" fillId="0" borderId="0" xfId="0"/>
    <xf numFmtId="0" fontId="1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" fontId="0" fillId="0" borderId="0" xfId="0" applyNumberFormat="1"/>
    <xf numFmtId="0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0" fontId="0" fillId="0" borderId="0" xfId="0" applyFill="1"/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/>
    <xf numFmtId="4" fontId="0" fillId="0" borderId="0" xfId="0" applyNumberFormat="1" applyFill="1"/>
    <xf numFmtId="0" fontId="0" fillId="0" borderId="1" xfId="0" applyBorder="1" applyAlignment="1">
      <alignment horizontal="center"/>
    </xf>
    <xf numFmtId="0" fontId="11" fillId="0" borderId="0" xfId="0" applyFont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0" fillId="0" borderId="5" xfId="0" applyNumberFormat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0" fillId="0" borderId="0" xfId="0" applyAlignment="1"/>
    <xf numFmtId="0" fontId="1" fillId="0" borderId="0" xfId="0" applyNumberFormat="1" applyFont="1" applyFill="1" applyBorder="1" applyAlignment="1"/>
    <xf numFmtId="0" fontId="6" fillId="0" borderId="4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4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right"/>
    </xf>
    <xf numFmtId="49" fontId="1" fillId="0" borderId="3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4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3"/>
    <cellStyle name="Финансовый_Приложения  к закону 1-2-4-5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60"/>
  <sheetViews>
    <sheetView tabSelected="1" topLeftCell="C156" zoomScaleNormal="100" workbookViewId="0">
      <selection activeCell="H57" sqref="H1:H1048576"/>
    </sheetView>
  </sheetViews>
  <sheetFormatPr defaultRowHeight="15" x14ac:dyDescent="0.25"/>
  <cols>
    <col min="1" max="1" width="11.28515625" customWidth="1"/>
    <col min="2" max="2" width="26.7109375" customWidth="1"/>
    <col min="3" max="3" width="21.5703125" customWidth="1"/>
    <col min="4" max="4" width="36.28515625" style="54" customWidth="1"/>
    <col min="5" max="5" width="23.85546875" style="28" customWidth="1"/>
    <col min="6" max="6" width="8.85546875" customWidth="1"/>
    <col min="7" max="7" width="16.7109375" style="69" customWidth="1"/>
    <col min="8" max="8" width="15.5703125" style="85" customWidth="1"/>
    <col min="9" max="9" width="15.140625" customWidth="1"/>
    <col min="10" max="10" width="16" customWidth="1"/>
    <col min="11" max="11" width="15.28515625" customWidth="1"/>
    <col min="12" max="12" width="21.28515625" customWidth="1"/>
    <col min="13" max="13" width="13.7109375" customWidth="1"/>
  </cols>
  <sheetData>
    <row r="1" spans="1:11" ht="66" customHeight="1" x14ac:dyDescent="0.25">
      <c r="D1" s="52"/>
      <c r="E1" s="34"/>
      <c r="G1" s="85"/>
      <c r="I1" s="133" t="s">
        <v>0</v>
      </c>
      <c r="J1" s="133"/>
      <c r="K1" s="133"/>
    </row>
    <row r="2" spans="1:11" ht="11.25" customHeight="1" x14ac:dyDescent="0.25"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5" customHeight="1" x14ac:dyDescent="0.25">
      <c r="B3" s="1"/>
      <c r="C3" s="1"/>
      <c r="D3" s="140" t="s">
        <v>177</v>
      </c>
      <c r="E3" s="141"/>
      <c r="F3" s="141"/>
      <c r="G3" s="141"/>
      <c r="H3" s="111"/>
      <c r="I3" s="1"/>
      <c r="J3" s="1"/>
      <c r="K3" s="2" t="s">
        <v>1</v>
      </c>
    </row>
    <row r="4" spans="1:11" x14ac:dyDescent="0.25">
      <c r="C4" s="143" t="s">
        <v>283</v>
      </c>
      <c r="D4" s="144"/>
      <c r="E4" s="144"/>
      <c r="F4" s="144"/>
      <c r="G4" s="144"/>
      <c r="H4" s="144"/>
      <c r="I4" s="3"/>
      <c r="J4" s="4" t="s">
        <v>2</v>
      </c>
      <c r="K4" s="5" t="s">
        <v>3</v>
      </c>
    </row>
    <row r="5" spans="1:11" ht="15" customHeight="1" x14ac:dyDescent="0.25">
      <c r="B5" s="6"/>
      <c r="C5" s="143" t="s">
        <v>269</v>
      </c>
      <c r="D5" s="145"/>
      <c r="E5" s="145"/>
      <c r="F5" s="145"/>
      <c r="G5" s="145"/>
      <c r="H5" s="145"/>
      <c r="I5" s="6"/>
      <c r="J5" s="4" t="s">
        <v>4</v>
      </c>
      <c r="K5" s="70" t="s">
        <v>284</v>
      </c>
    </row>
    <row r="6" spans="1:11" x14ac:dyDescent="0.25">
      <c r="C6" s="146" t="s">
        <v>270</v>
      </c>
      <c r="D6" s="146"/>
      <c r="E6" s="146"/>
      <c r="F6" s="146"/>
      <c r="G6" s="146"/>
      <c r="H6" s="146"/>
      <c r="J6" s="3" t="s">
        <v>5</v>
      </c>
      <c r="K6" s="73" t="s">
        <v>284</v>
      </c>
    </row>
    <row r="7" spans="1:11" ht="12.75" customHeight="1" x14ac:dyDescent="0.25">
      <c r="A7" s="142" t="s">
        <v>179</v>
      </c>
      <c r="B7" s="114"/>
      <c r="C7" s="114"/>
      <c r="D7" s="135" t="s">
        <v>87</v>
      </c>
      <c r="E7" s="135"/>
      <c r="F7" s="135"/>
      <c r="G7" s="135"/>
      <c r="H7" s="135"/>
      <c r="I7" s="135"/>
      <c r="J7" s="137" t="s">
        <v>6</v>
      </c>
      <c r="K7" s="138" t="s">
        <v>174</v>
      </c>
    </row>
    <row r="8" spans="1:11" x14ac:dyDescent="0.25">
      <c r="A8" s="114"/>
      <c r="B8" s="114"/>
      <c r="C8" s="114"/>
      <c r="D8" s="136"/>
      <c r="E8" s="136"/>
      <c r="F8" s="136"/>
      <c r="G8" s="136"/>
      <c r="H8" s="136"/>
      <c r="I8" s="136"/>
      <c r="J8" s="137"/>
      <c r="K8" s="139"/>
    </row>
    <row r="9" spans="1:11" ht="15" customHeight="1" x14ac:dyDescent="0.25">
      <c r="A9" s="113" t="s">
        <v>178</v>
      </c>
      <c r="B9" s="114"/>
      <c r="C9" s="114"/>
      <c r="D9" s="116" t="s">
        <v>220</v>
      </c>
      <c r="E9" s="116"/>
      <c r="F9" s="116"/>
      <c r="G9" s="116"/>
      <c r="H9" s="116"/>
      <c r="I9" s="116"/>
      <c r="J9" s="4" t="s">
        <v>7</v>
      </c>
      <c r="K9" s="5" t="s">
        <v>176</v>
      </c>
    </row>
    <row r="10" spans="1:11" x14ac:dyDescent="0.25">
      <c r="A10" s="115" t="s">
        <v>182</v>
      </c>
      <c r="B10" s="114"/>
      <c r="C10" s="6"/>
      <c r="D10" s="53"/>
      <c r="G10" s="85"/>
      <c r="J10" s="7" t="s">
        <v>8</v>
      </c>
      <c r="K10" s="5" t="s">
        <v>175</v>
      </c>
    </row>
    <row r="11" spans="1:11" ht="11.25" customHeight="1" x14ac:dyDescent="0.25">
      <c r="G11" s="85"/>
      <c r="H11" s="72"/>
    </row>
    <row r="12" spans="1:11" ht="32.1" customHeight="1" x14ac:dyDescent="0.25">
      <c r="A12" s="119" t="s">
        <v>186</v>
      </c>
      <c r="B12" s="122" t="s">
        <v>271</v>
      </c>
      <c r="C12" s="125" t="s">
        <v>9</v>
      </c>
      <c r="D12" s="126"/>
      <c r="E12" s="127" t="s">
        <v>273</v>
      </c>
      <c r="F12" s="117" t="s">
        <v>10</v>
      </c>
      <c r="G12" s="129" t="s">
        <v>274</v>
      </c>
      <c r="H12" s="117" t="s">
        <v>390</v>
      </c>
      <c r="I12" s="118" t="s">
        <v>11</v>
      </c>
      <c r="J12" s="118"/>
      <c r="K12" s="118"/>
    </row>
    <row r="13" spans="1:11" ht="39" customHeight="1" x14ac:dyDescent="0.25">
      <c r="A13" s="120"/>
      <c r="B13" s="123"/>
      <c r="C13" s="130" t="s">
        <v>12</v>
      </c>
      <c r="D13" s="130" t="s">
        <v>272</v>
      </c>
      <c r="E13" s="127"/>
      <c r="F13" s="117"/>
      <c r="G13" s="129"/>
      <c r="H13" s="117"/>
      <c r="I13" s="118" t="s">
        <v>275</v>
      </c>
      <c r="J13" s="118" t="s">
        <v>276</v>
      </c>
      <c r="K13" s="118" t="s">
        <v>277</v>
      </c>
    </row>
    <row r="14" spans="1:11" ht="29.25" customHeight="1" x14ac:dyDescent="0.25">
      <c r="A14" s="121"/>
      <c r="B14" s="124"/>
      <c r="C14" s="131"/>
      <c r="D14" s="132"/>
      <c r="E14" s="128"/>
      <c r="F14" s="117"/>
      <c r="G14" s="129"/>
      <c r="H14" s="117"/>
      <c r="I14" s="118"/>
      <c r="J14" s="118"/>
      <c r="K14" s="118"/>
    </row>
    <row r="15" spans="1:11" s="93" customFormat="1" ht="15.75" customHeight="1" x14ac:dyDescent="0.25">
      <c r="A15" s="98">
        <v>1</v>
      </c>
      <c r="B15" s="91">
        <v>2</v>
      </c>
      <c r="C15" s="91">
        <v>3</v>
      </c>
      <c r="D15" s="92">
        <v>4</v>
      </c>
      <c r="E15" s="92">
        <v>5</v>
      </c>
      <c r="F15" s="89">
        <v>6</v>
      </c>
      <c r="G15" s="94">
        <v>7</v>
      </c>
      <c r="H15" s="112">
        <v>8</v>
      </c>
      <c r="I15" s="89">
        <v>10</v>
      </c>
      <c r="J15" s="89">
        <v>11</v>
      </c>
      <c r="K15" s="89">
        <v>12</v>
      </c>
    </row>
    <row r="16" spans="1:11" ht="120.75" customHeight="1" x14ac:dyDescent="0.25">
      <c r="A16" s="18" t="s">
        <v>341</v>
      </c>
      <c r="B16" s="24" t="s">
        <v>169</v>
      </c>
      <c r="C16" s="25" t="s">
        <v>23</v>
      </c>
      <c r="D16" s="45" t="s">
        <v>24</v>
      </c>
      <c r="E16" s="31" t="s">
        <v>13</v>
      </c>
      <c r="F16" s="14">
        <v>1</v>
      </c>
      <c r="G16" s="78">
        <v>399922167</v>
      </c>
      <c r="H16" s="78">
        <v>277821968.79000002</v>
      </c>
      <c r="I16" s="15">
        <v>418172000</v>
      </c>
      <c r="J16" s="15">
        <v>426513000</v>
      </c>
      <c r="K16" s="16">
        <v>435025000</v>
      </c>
    </row>
    <row r="17" spans="1:11" ht="148.5" customHeight="1" x14ac:dyDescent="0.25">
      <c r="A17" s="18" t="s">
        <v>341</v>
      </c>
      <c r="B17" s="24" t="s">
        <v>170</v>
      </c>
      <c r="C17" s="25" t="s">
        <v>25</v>
      </c>
      <c r="D17" s="45" t="s">
        <v>261</v>
      </c>
      <c r="E17" s="31" t="s">
        <v>13</v>
      </c>
      <c r="F17" s="14">
        <v>2</v>
      </c>
      <c r="G17" s="78">
        <v>3931677</v>
      </c>
      <c r="H17" s="78">
        <v>2678572.73</v>
      </c>
      <c r="I17" s="15">
        <v>3900000</v>
      </c>
      <c r="J17" s="15">
        <v>4000000</v>
      </c>
      <c r="K17" s="16">
        <v>4100000</v>
      </c>
    </row>
    <row r="18" spans="1:11" ht="76.5" customHeight="1" x14ac:dyDescent="0.25">
      <c r="A18" s="18" t="s">
        <v>341</v>
      </c>
      <c r="B18" s="24" t="s">
        <v>169</v>
      </c>
      <c r="C18" s="25" t="s">
        <v>26</v>
      </c>
      <c r="D18" s="45" t="s">
        <v>27</v>
      </c>
      <c r="E18" s="31" t="s">
        <v>13</v>
      </c>
      <c r="F18" s="14">
        <v>3</v>
      </c>
      <c r="G18" s="78">
        <v>2530818</v>
      </c>
      <c r="H18" s="78">
        <v>1330465.3999999999</v>
      </c>
      <c r="I18" s="15">
        <v>2500000</v>
      </c>
      <c r="J18" s="15">
        <v>2550000</v>
      </c>
      <c r="K18" s="16">
        <v>2600000</v>
      </c>
    </row>
    <row r="19" spans="1:11" ht="178.5" customHeight="1" x14ac:dyDescent="0.25">
      <c r="A19" s="18" t="s">
        <v>342</v>
      </c>
      <c r="B19" s="19" t="s">
        <v>171</v>
      </c>
      <c r="C19" s="83" t="s">
        <v>193</v>
      </c>
      <c r="D19" s="45" t="s">
        <v>187</v>
      </c>
      <c r="E19" s="31" t="s">
        <v>14</v>
      </c>
      <c r="F19" s="14">
        <v>4</v>
      </c>
      <c r="G19" s="78">
        <v>16823330</v>
      </c>
      <c r="H19" s="78">
        <v>12115344.02</v>
      </c>
      <c r="I19" s="15">
        <v>18442980</v>
      </c>
      <c r="J19" s="15">
        <v>19366570</v>
      </c>
      <c r="K19" s="16">
        <v>19485240</v>
      </c>
    </row>
    <row r="20" spans="1:11" ht="213" customHeight="1" x14ac:dyDescent="0.25">
      <c r="A20" s="18" t="s">
        <v>342</v>
      </c>
      <c r="B20" s="19" t="s">
        <v>171</v>
      </c>
      <c r="C20" s="83" t="s">
        <v>194</v>
      </c>
      <c r="D20" s="45" t="s">
        <v>189</v>
      </c>
      <c r="E20" s="31" t="s">
        <v>14</v>
      </c>
      <c r="F20" s="14">
        <v>5</v>
      </c>
      <c r="G20" s="78">
        <v>105650</v>
      </c>
      <c r="H20" s="78">
        <v>83639.22</v>
      </c>
      <c r="I20" s="15">
        <v>105100</v>
      </c>
      <c r="J20" s="15">
        <v>109280</v>
      </c>
      <c r="K20" s="16">
        <v>108830</v>
      </c>
    </row>
    <row r="21" spans="1:11" ht="180.75" customHeight="1" x14ac:dyDescent="0.25">
      <c r="A21" s="80" t="s">
        <v>342</v>
      </c>
      <c r="B21" s="19" t="s">
        <v>171</v>
      </c>
      <c r="C21" s="20" t="s">
        <v>195</v>
      </c>
      <c r="D21" s="45" t="s">
        <v>190</v>
      </c>
      <c r="E21" s="31" t="s">
        <v>14</v>
      </c>
      <c r="F21" s="14">
        <v>6</v>
      </c>
      <c r="G21" s="78">
        <v>21709350</v>
      </c>
      <c r="H21" s="78">
        <v>16154483.630000001</v>
      </c>
      <c r="I21" s="15">
        <v>24260670</v>
      </c>
      <c r="J21" s="15">
        <v>25409950</v>
      </c>
      <c r="K21" s="16">
        <v>25483730</v>
      </c>
    </row>
    <row r="22" spans="1:11" ht="180" customHeight="1" x14ac:dyDescent="0.25">
      <c r="A22" s="80" t="s">
        <v>342</v>
      </c>
      <c r="B22" s="19" t="s">
        <v>171</v>
      </c>
      <c r="C22" s="20" t="s">
        <v>192</v>
      </c>
      <c r="D22" s="45" t="s">
        <v>188</v>
      </c>
      <c r="E22" s="31" t="s">
        <v>14</v>
      </c>
      <c r="F22" s="14">
        <v>7</v>
      </c>
      <c r="G22" s="78">
        <v>-2798730</v>
      </c>
      <c r="H22" s="78">
        <v>-2366461.52</v>
      </c>
      <c r="I22" s="15">
        <v>-2642330</v>
      </c>
      <c r="J22" s="15">
        <v>-2758790</v>
      </c>
      <c r="K22" s="16">
        <v>-2991460</v>
      </c>
    </row>
    <row r="23" spans="1:11" s="71" customFormat="1" ht="61.5" customHeight="1" x14ac:dyDescent="0.25">
      <c r="A23" s="80" t="s">
        <v>343</v>
      </c>
      <c r="B23" s="75" t="s">
        <v>279</v>
      </c>
      <c r="C23" s="86" t="s">
        <v>280</v>
      </c>
      <c r="D23" s="81" t="s">
        <v>278</v>
      </c>
      <c r="E23" s="81" t="s">
        <v>13</v>
      </c>
      <c r="F23" s="76">
        <v>8</v>
      </c>
      <c r="G23" s="78">
        <v>0</v>
      </c>
      <c r="H23" s="78">
        <v>0</v>
      </c>
      <c r="I23" s="77">
        <v>20365200</v>
      </c>
      <c r="J23" s="77">
        <v>20400000</v>
      </c>
      <c r="K23" s="78">
        <v>20460000</v>
      </c>
    </row>
    <row r="24" spans="1:11" s="71" customFormat="1" ht="111.75" customHeight="1" x14ac:dyDescent="0.25">
      <c r="A24" s="80" t="s">
        <v>343</v>
      </c>
      <c r="B24" s="75" t="s">
        <v>279</v>
      </c>
      <c r="C24" s="86" t="s">
        <v>281</v>
      </c>
      <c r="D24" s="81" t="s">
        <v>282</v>
      </c>
      <c r="E24" s="81" t="s">
        <v>13</v>
      </c>
      <c r="F24" s="76">
        <v>9</v>
      </c>
      <c r="G24" s="78">
        <v>0</v>
      </c>
      <c r="H24" s="78">
        <v>0</v>
      </c>
      <c r="I24" s="77">
        <v>13576800</v>
      </c>
      <c r="J24" s="77">
        <v>13600000</v>
      </c>
      <c r="K24" s="78">
        <v>13640000</v>
      </c>
    </row>
    <row r="25" spans="1:11" ht="61.5" customHeight="1" x14ac:dyDescent="0.25">
      <c r="A25" s="80" t="s">
        <v>344</v>
      </c>
      <c r="B25" s="19" t="s">
        <v>20</v>
      </c>
      <c r="C25" s="27" t="s">
        <v>21</v>
      </c>
      <c r="D25" s="45" t="s">
        <v>20</v>
      </c>
      <c r="E25" s="31" t="s">
        <v>13</v>
      </c>
      <c r="F25" s="79">
        <v>10</v>
      </c>
      <c r="G25" s="78">
        <v>38000000</v>
      </c>
      <c r="H25" s="78">
        <v>28015507.239999998</v>
      </c>
      <c r="I25" s="15">
        <v>11400000</v>
      </c>
      <c r="J25" s="15">
        <v>0</v>
      </c>
      <c r="K25" s="16">
        <v>0</v>
      </c>
    </row>
    <row r="26" spans="1:11" ht="93.75" customHeight="1" x14ac:dyDescent="0.25">
      <c r="A26" s="80" t="s">
        <v>345</v>
      </c>
      <c r="B26" s="19" t="s">
        <v>16</v>
      </c>
      <c r="C26" s="23" t="s">
        <v>15</v>
      </c>
      <c r="D26" s="45" t="s">
        <v>16</v>
      </c>
      <c r="E26" s="31" t="s">
        <v>13</v>
      </c>
      <c r="F26" s="79">
        <v>11</v>
      </c>
      <c r="G26" s="78">
        <v>3206000</v>
      </c>
      <c r="H26" s="78">
        <v>2847978.77</v>
      </c>
      <c r="I26" s="15">
        <v>3050000</v>
      </c>
      <c r="J26" s="15">
        <v>3070000</v>
      </c>
      <c r="K26" s="16">
        <v>3090000</v>
      </c>
    </row>
    <row r="27" spans="1:11" ht="60.75" customHeight="1" x14ac:dyDescent="0.25">
      <c r="A27" s="18" t="s">
        <v>346</v>
      </c>
      <c r="B27" s="19" t="s">
        <v>22</v>
      </c>
      <c r="C27" s="23" t="s">
        <v>191</v>
      </c>
      <c r="D27" s="45" t="s">
        <v>28</v>
      </c>
      <c r="E27" s="31" t="s">
        <v>13</v>
      </c>
      <c r="F27" s="79">
        <v>12</v>
      </c>
      <c r="G27" s="78">
        <v>2200000</v>
      </c>
      <c r="H27" s="78">
        <v>1514959.73</v>
      </c>
      <c r="I27" s="15">
        <v>6300000</v>
      </c>
      <c r="J27" s="15">
        <v>6300000</v>
      </c>
      <c r="K27" s="16">
        <v>6300000</v>
      </c>
    </row>
    <row r="28" spans="1:11" ht="77.25" customHeight="1" x14ac:dyDescent="0.25">
      <c r="A28" s="18" t="s">
        <v>347</v>
      </c>
      <c r="B28" s="19" t="s">
        <v>29</v>
      </c>
      <c r="C28" s="20" t="s">
        <v>30</v>
      </c>
      <c r="D28" s="81" t="s">
        <v>31</v>
      </c>
      <c r="E28" s="31" t="s">
        <v>13</v>
      </c>
      <c r="F28" s="79">
        <v>13</v>
      </c>
      <c r="G28" s="78">
        <v>39119000</v>
      </c>
      <c r="H28" s="78">
        <v>10282862.789999999</v>
      </c>
      <c r="I28" s="15">
        <v>55500000</v>
      </c>
      <c r="J28" s="15">
        <v>57378000</v>
      </c>
      <c r="K28" s="16">
        <v>58786000</v>
      </c>
    </row>
    <row r="29" spans="1:11" ht="60.75" customHeight="1" x14ac:dyDescent="0.25">
      <c r="A29" s="18" t="s">
        <v>348</v>
      </c>
      <c r="B29" s="19" t="s">
        <v>32</v>
      </c>
      <c r="C29" s="20" t="s">
        <v>33</v>
      </c>
      <c r="D29" s="81" t="s">
        <v>34</v>
      </c>
      <c r="E29" s="31" t="s">
        <v>13</v>
      </c>
      <c r="F29" s="79">
        <v>14</v>
      </c>
      <c r="G29" s="78">
        <v>75200000</v>
      </c>
      <c r="H29" s="78">
        <v>58581729.829999998</v>
      </c>
      <c r="I29" s="15">
        <v>69900000</v>
      </c>
      <c r="J29" s="15">
        <v>70000000</v>
      </c>
      <c r="K29" s="16">
        <v>70050000</v>
      </c>
    </row>
    <row r="30" spans="1:11" ht="58.5" customHeight="1" x14ac:dyDescent="0.25">
      <c r="A30" s="80" t="s">
        <v>348</v>
      </c>
      <c r="B30" s="19" t="s">
        <v>32</v>
      </c>
      <c r="C30" s="20" t="s">
        <v>35</v>
      </c>
      <c r="D30" s="81" t="s">
        <v>36</v>
      </c>
      <c r="E30" s="31" t="s">
        <v>13</v>
      </c>
      <c r="F30" s="79">
        <v>15</v>
      </c>
      <c r="G30" s="78">
        <v>50191530.869999997</v>
      </c>
      <c r="H30" s="78">
        <v>12520557.5</v>
      </c>
      <c r="I30" s="15">
        <v>60970000</v>
      </c>
      <c r="J30" s="15">
        <v>65998000</v>
      </c>
      <c r="K30" s="16">
        <v>70221000</v>
      </c>
    </row>
    <row r="31" spans="1:11" ht="76.5" customHeight="1" x14ac:dyDescent="0.25">
      <c r="A31" s="18" t="s">
        <v>349</v>
      </c>
      <c r="B31" s="19" t="s">
        <v>37</v>
      </c>
      <c r="C31" s="20" t="s">
        <v>38</v>
      </c>
      <c r="D31" s="45" t="s">
        <v>39</v>
      </c>
      <c r="E31" s="31" t="s">
        <v>13</v>
      </c>
      <c r="F31" s="79">
        <v>16</v>
      </c>
      <c r="G31" s="78">
        <v>13138400</v>
      </c>
      <c r="H31" s="78">
        <v>10629863.869999999</v>
      </c>
      <c r="I31" s="15">
        <v>13963000</v>
      </c>
      <c r="J31" s="15">
        <v>14000000</v>
      </c>
      <c r="K31" s="16">
        <v>14000000</v>
      </c>
    </row>
    <row r="32" spans="1:11" ht="104.25" customHeight="1" x14ac:dyDescent="0.25">
      <c r="A32" s="18" t="s">
        <v>350</v>
      </c>
      <c r="B32" s="19" t="s">
        <v>37</v>
      </c>
      <c r="C32" s="20" t="s">
        <v>40</v>
      </c>
      <c r="D32" s="45" t="s">
        <v>41</v>
      </c>
      <c r="E32" s="31" t="s">
        <v>42</v>
      </c>
      <c r="F32" s="76">
        <v>17</v>
      </c>
      <c r="G32" s="78">
        <v>430000</v>
      </c>
      <c r="H32" s="78">
        <v>325000</v>
      </c>
      <c r="I32" s="15">
        <v>430000</v>
      </c>
      <c r="J32" s="15">
        <v>430000</v>
      </c>
      <c r="K32" s="16">
        <v>430000</v>
      </c>
    </row>
    <row r="33" spans="1:11" ht="61.5" customHeight="1" x14ac:dyDescent="0.25">
      <c r="A33" s="18" t="s">
        <v>351</v>
      </c>
      <c r="B33" s="24" t="s">
        <v>162</v>
      </c>
      <c r="C33" s="25" t="s">
        <v>196</v>
      </c>
      <c r="D33" s="24" t="s">
        <v>162</v>
      </c>
      <c r="E33" s="31" t="s">
        <v>13</v>
      </c>
      <c r="F33" s="76">
        <v>18</v>
      </c>
      <c r="G33" s="78">
        <v>492</v>
      </c>
      <c r="H33" s="78">
        <v>492.04</v>
      </c>
      <c r="I33" s="15">
        <v>0</v>
      </c>
      <c r="J33" s="15">
        <v>0</v>
      </c>
      <c r="K33" s="16">
        <v>0</v>
      </c>
    </row>
    <row r="34" spans="1:11" ht="122.25" customHeight="1" x14ac:dyDescent="0.25">
      <c r="A34" s="18" t="s">
        <v>352</v>
      </c>
      <c r="B34" s="19" t="s">
        <v>43</v>
      </c>
      <c r="C34" s="20" t="s">
        <v>44</v>
      </c>
      <c r="D34" s="45" t="s">
        <v>45</v>
      </c>
      <c r="E34" s="31" t="s">
        <v>71</v>
      </c>
      <c r="F34" s="76">
        <v>19</v>
      </c>
      <c r="G34" s="78">
        <v>74053200</v>
      </c>
      <c r="H34" s="78">
        <v>57356619.609999999</v>
      </c>
      <c r="I34" s="15">
        <v>87030000</v>
      </c>
      <c r="J34" s="77">
        <v>87030000</v>
      </c>
      <c r="K34" s="77">
        <v>87030000</v>
      </c>
    </row>
    <row r="35" spans="1:11" ht="123" customHeight="1" x14ac:dyDescent="0.25">
      <c r="A35" s="18" t="s">
        <v>352</v>
      </c>
      <c r="B35" s="19" t="s">
        <v>43</v>
      </c>
      <c r="C35" s="20" t="s">
        <v>46</v>
      </c>
      <c r="D35" s="45" t="s">
        <v>47</v>
      </c>
      <c r="E35" s="31" t="s">
        <v>71</v>
      </c>
      <c r="F35" s="76">
        <v>20</v>
      </c>
      <c r="G35" s="78">
        <v>1100000</v>
      </c>
      <c r="H35" s="78">
        <v>602928.66</v>
      </c>
      <c r="I35" s="15">
        <v>1284000</v>
      </c>
      <c r="J35" s="77">
        <v>1284000</v>
      </c>
      <c r="K35" s="77">
        <v>1284000</v>
      </c>
    </row>
    <row r="36" spans="1:11" ht="117.75" customHeight="1" x14ac:dyDescent="0.25">
      <c r="A36" s="18" t="s">
        <v>352</v>
      </c>
      <c r="B36" s="19" t="s">
        <v>43</v>
      </c>
      <c r="C36" s="20" t="s">
        <v>48</v>
      </c>
      <c r="D36" s="45" t="s">
        <v>49</v>
      </c>
      <c r="E36" s="31" t="s">
        <v>50</v>
      </c>
      <c r="F36" s="76">
        <v>21</v>
      </c>
      <c r="G36" s="78">
        <v>109064</v>
      </c>
      <c r="H36" s="78">
        <v>32945.43</v>
      </c>
      <c r="I36" s="15">
        <v>0</v>
      </c>
      <c r="J36" s="15">
        <v>0</v>
      </c>
      <c r="K36" s="16">
        <v>0</v>
      </c>
    </row>
    <row r="37" spans="1:11" ht="106.5" customHeight="1" x14ac:dyDescent="0.25">
      <c r="A37" s="80" t="s">
        <v>352</v>
      </c>
      <c r="B37" s="19" t="s">
        <v>43</v>
      </c>
      <c r="C37" s="20" t="s">
        <v>52</v>
      </c>
      <c r="D37" s="45" t="s">
        <v>51</v>
      </c>
      <c r="E37" s="31" t="s">
        <v>71</v>
      </c>
      <c r="F37" s="76">
        <v>22</v>
      </c>
      <c r="G37" s="78">
        <v>1450000</v>
      </c>
      <c r="H37" s="78">
        <v>1230009.0900000001</v>
      </c>
      <c r="I37" s="15">
        <v>1500000</v>
      </c>
      <c r="J37" s="77">
        <v>1500000</v>
      </c>
      <c r="K37" s="77">
        <v>1500000</v>
      </c>
    </row>
    <row r="38" spans="1:11" ht="122.25" customHeight="1" x14ac:dyDescent="0.25">
      <c r="A38" s="18" t="s">
        <v>353</v>
      </c>
      <c r="B38" s="19" t="s">
        <v>43</v>
      </c>
      <c r="C38" s="20" t="s">
        <v>53</v>
      </c>
      <c r="D38" s="45" t="s">
        <v>54</v>
      </c>
      <c r="E38" s="31" t="s">
        <v>55</v>
      </c>
      <c r="F38" s="76">
        <v>23</v>
      </c>
      <c r="G38" s="78">
        <v>394517</v>
      </c>
      <c r="H38" s="78">
        <v>331779.56</v>
      </c>
      <c r="I38" s="15">
        <v>2761000</v>
      </c>
      <c r="J38" s="77">
        <v>2761000</v>
      </c>
      <c r="K38" s="77">
        <v>2761000</v>
      </c>
    </row>
    <row r="39" spans="1:11" ht="117" customHeight="1" x14ac:dyDescent="0.25">
      <c r="A39" s="80" t="s">
        <v>353</v>
      </c>
      <c r="B39" s="35" t="s">
        <v>43</v>
      </c>
      <c r="C39" s="36" t="s">
        <v>229</v>
      </c>
      <c r="D39" s="45" t="s">
        <v>54</v>
      </c>
      <c r="E39" s="35" t="s">
        <v>42</v>
      </c>
      <c r="F39" s="76">
        <v>24</v>
      </c>
      <c r="G39" s="78">
        <v>1111250</v>
      </c>
      <c r="H39" s="78">
        <v>1104250</v>
      </c>
      <c r="I39" s="15">
        <v>0</v>
      </c>
      <c r="J39" s="15">
        <v>0</v>
      </c>
      <c r="K39" s="16">
        <v>0</v>
      </c>
    </row>
    <row r="40" spans="1:11" ht="81.75" customHeight="1" x14ac:dyDescent="0.25">
      <c r="A40" s="18" t="s">
        <v>354</v>
      </c>
      <c r="B40" s="19" t="s">
        <v>180</v>
      </c>
      <c r="C40" s="20" t="s">
        <v>56</v>
      </c>
      <c r="D40" s="45" t="s">
        <v>57</v>
      </c>
      <c r="E40" s="31" t="s">
        <v>183</v>
      </c>
      <c r="F40" s="76">
        <v>25</v>
      </c>
      <c r="G40" s="78">
        <v>267595.65000000002</v>
      </c>
      <c r="H40" s="78">
        <v>183965.32</v>
      </c>
      <c r="I40" s="15">
        <v>200000</v>
      </c>
      <c r="J40" s="77">
        <v>200000</v>
      </c>
      <c r="K40" s="77">
        <v>200000</v>
      </c>
    </row>
    <row r="41" spans="1:11" ht="75" customHeight="1" x14ac:dyDescent="0.25">
      <c r="A41" s="80" t="s">
        <v>354</v>
      </c>
      <c r="B41" s="19" t="s">
        <v>180</v>
      </c>
      <c r="C41" s="20" t="s">
        <v>59</v>
      </c>
      <c r="D41" s="45" t="s">
        <v>58</v>
      </c>
      <c r="E41" s="31" t="s">
        <v>183</v>
      </c>
      <c r="F41" s="76">
        <v>26</v>
      </c>
      <c r="G41" s="78">
        <v>1723515.48</v>
      </c>
      <c r="H41" s="78">
        <v>972767.95</v>
      </c>
      <c r="I41" s="15">
        <v>900000</v>
      </c>
      <c r="J41" s="77">
        <v>900000</v>
      </c>
      <c r="K41" s="77">
        <v>900000</v>
      </c>
    </row>
    <row r="42" spans="1:11" ht="96" customHeight="1" x14ac:dyDescent="0.25">
      <c r="A42" s="80" t="s">
        <v>354</v>
      </c>
      <c r="B42" s="19" t="s">
        <v>181</v>
      </c>
      <c r="C42" s="20" t="s">
        <v>61</v>
      </c>
      <c r="D42" s="45" t="s">
        <v>60</v>
      </c>
      <c r="E42" s="31" t="s">
        <v>183</v>
      </c>
      <c r="F42" s="79">
        <v>27</v>
      </c>
      <c r="G42" s="78">
        <v>795928.78</v>
      </c>
      <c r="H42" s="78">
        <v>652926.1</v>
      </c>
      <c r="I42" s="15">
        <v>516940</v>
      </c>
      <c r="J42" s="77">
        <v>516940</v>
      </c>
      <c r="K42" s="77">
        <v>516940</v>
      </c>
    </row>
    <row r="43" spans="1:11" ht="80.25" customHeight="1" x14ac:dyDescent="0.25">
      <c r="A43" s="80" t="s">
        <v>354</v>
      </c>
      <c r="B43" s="19" t="s">
        <v>180</v>
      </c>
      <c r="C43" s="20" t="s">
        <v>62</v>
      </c>
      <c r="D43" s="45" t="s">
        <v>63</v>
      </c>
      <c r="E43" s="31" t="s">
        <v>183</v>
      </c>
      <c r="F43" s="76">
        <v>28</v>
      </c>
      <c r="G43" s="78">
        <v>998960.09</v>
      </c>
      <c r="H43" s="78">
        <v>998960.09</v>
      </c>
      <c r="I43" s="15">
        <v>700000</v>
      </c>
      <c r="J43" s="77">
        <v>700000</v>
      </c>
      <c r="K43" s="77">
        <v>700000</v>
      </c>
    </row>
    <row r="44" spans="1:11" ht="105.75" customHeight="1" x14ac:dyDescent="0.25">
      <c r="A44" s="84" t="s">
        <v>355</v>
      </c>
      <c r="B44" s="19" t="s">
        <v>64</v>
      </c>
      <c r="C44" s="20" t="s">
        <v>90</v>
      </c>
      <c r="D44" s="45" t="s">
        <v>65</v>
      </c>
      <c r="E44" s="31" t="s">
        <v>66</v>
      </c>
      <c r="F44" s="76">
        <v>29</v>
      </c>
      <c r="G44" s="78">
        <v>390800</v>
      </c>
      <c r="H44" s="78">
        <v>229550</v>
      </c>
      <c r="I44" s="15">
        <v>412475</v>
      </c>
      <c r="J44" s="15">
        <v>412475</v>
      </c>
      <c r="K44" s="16">
        <v>412475</v>
      </c>
    </row>
    <row r="45" spans="1:11" ht="76.5" customHeight="1" x14ac:dyDescent="0.25">
      <c r="A45" s="84" t="s">
        <v>355</v>
      </c>
      <c r="B45" s="19" t="s">
        <v>64</v>
      </c>
      <c r="C45" s="20" t="s">
        <v>92</v>
      </c>
      <c r="D45" s="45" t="s">
        <v>65</v>
      </c>
      <c r="E45" s="31" t="s">
        <v>50</v>
      </c>
      <c r="F45" s="79">
        <v>30</v>
      </c>
      <c r="G45" s="78">
        <v>19923654</v>
      </c>
      <c r="H45" s="78">
        <v>10262292.59</v>
      </c>
      <c r="I45" s="15">
        <v>22812489.66</v>
      </c>
      <c r="J45" s="15">
        <v>22812489.66</v>
      </c>
      <c r="K45" s="16">
        <v>22812489.66</v>
      </c>
    </row>
    <row r="46" spans="1:11" ht="74.25" customHeight="1" x14ac:dyDescent="0.25">
      <c r="A46" s="84" t="s">
        <v>356</v>
      </c>
      <c r="B46" s="19" t="s">
        <v>64</v>
      </c>
      <c r="C46" s="20" t="s">
        <v>91</v>
      </c>
      <c r="D46" s="45" t="s">
        <v>67</v>
      </c>
      <c r="E46" s="31" t="s">
        <v>50</v>
      </c>
      <c r="F46" s="79">
        <v>31</v>
      </c>
      <c r="G46" s="78">
        <v>8712.35</v>
      </c>
      <c r="H46" s="78">
        <v>2834.2</v>
      </c>
      <c r="I46" s="15">
        <v>0</v>
      </c>
      <c r="J46" s="15">
        <v>0</v>
      </c>
      <c r="K46" s="16">
        <v>0</v>
      </c>
    </row>
    <row r="47" spans="1:11" s="26" customFormat="1" ht="98.25" customHeight="1" x14ac:dyDescent="0.25">
      <c r="A47" s="84" t="s">
        <v>356</v>
      </c>
      <c r="B47" s="22" t="s">
        <v>64</v>
      </c>
      <c r="C47" s="27" t="s">
        <v>285</v>
      </c>
      <c r="D47" s="46" t="s">
        <v>164</v>
      </c>
      <c r="E47" s="32" t="s">
        <v>161</v>
      </c>
      <c r="F47" s="79">
        <v>32</v>
      </c>
      <c r="G47" s="78">
        <v>9560.6</v>
      </c>
      <c r="H47" s="78">
        <v>8604.5400000000009</v>
      </c>
      <c r="I47" s="16">
        <v>0</v>
      </c>
      <c r="J47" s="16">
        <v>0</v>
      </c>
      <c r="K47" s="16">
        <v>0</v>
      </c>
    </row>
    <row r="48" spans="1:11" ht="65.25" customHeight="1" x14ac:dyDescent="0.25">
      <c r="A48" s="84" t="s">
        <v>356</v>
      </c>
      <c r="B48" s="19" t="s">
        <v>64</v>
      </c>
      <c r="C48" s="25" t="s">
        <v>163</v>
      </c>
      <c r="D48" s="45" t="s">
        <v>164</v>
      </c>
      <c r="E48" s="31" t="s">
        <v>172</v>
      </c>
      <c r="F48" s="79">
        <v>33</v>
      </c>
      <c r="G48" s="78">
        <v>6247.08</v>
      </c>
      <c r="H48" s="78">
        <v>6247.08</v>
      </c>
      <c r="I48" s="15">
        <v>0</v>
      </c>
      <c r="J48" s="15">
        <v>0</v>
      </c>
      <c r="K48" s="16">
        <v>0</v>
      </c>
    </row>
    <row r="49" spans="1:11" ht="63.75" customHeight="1" x14ac:dyDescent="0.25">
      <c r="A49" s="84" t="s">
        <v>356</v>
      </c>
      <c r="B49" s="19" t="s">
        <v>64</v>
      </c>
      <c r="C49" s="25" t="s">
        <v>165</v>
      </c>
      <c r="D49" s="45" t="s">
        <v>164</v>
      </c>
      <c r="E49" s="31" t="s">
        <v>55</v>
      </c>
      <c r="F49" s="79">
        <v>34</v>
      </c>
      <c r="G49" s="78">
        <v>341155.26</v>
      </c>
      <c r="H49" s="78">
        <v>341155.26</v>
      </c>
      <c r="I49" s="15">
        <v>0</v>
      </c>
      <c r="J49" s="15">
        <v>0</v>
      </c>
      <c r="K49" s="16">
        <v>0</v>
      </c>
    </row>
    <row r="50" spans="1:11" ht="76.5" customHeight="1" x14ac:dyDescent="0.25">
      <c r="A50" s="84" t="s">
        <v>356</v>
      </c>
      <c r="B50" s="63" t="s">
        <v>64</v>
      </c>
      <c r="C50" s="25" t="s">
        <v>266</v>
      </c>
      <c r="D50" s="63" t="s">
        <v>164</v>
      </c>
      <c r="E50" s="63" t="s">
        <v>87</v>
      </c>
      <c r="F50" s="79">
        <v>35</v>
      </c>
      <c r="G50" s="78">
        <v>17105</v>
      </c>
      <c r="H50" s="78">
        <v>17105</v>
      </c>
      <c r="I50" s="16">
        <v>0</v>
      </c>
      <c r="J50" s="15">
        <v>0</v>
      </c>
      <c r="K50" s="16">
        <v>0</v>
      </c>
    </row>
    <row r="51" spans="1:11" ht="78.75" customHeight="1" x14ac:dyDescent="0.25">
      <c r="A51" s="84" t="s">
        <v>356</v>
      </c>
      <c r="B51" s="19" t="s">
        <v>64</v>
      </c>
      <c r="C51" s="25" t="s">
        <v>166</v>
      </c>
      <c r="D51" s="45" t="s">
        <v>164</v>
      </c>
      <c r="E51" s="31" t="s">
        <v>50</v>
      </c>
      <c r="F51" s="79">
        <v>36</v>
      </c>
      <c r="G51" s="78">
        <v>1349722.38</v>
      </c>
      <c r="H51" s="78">
        <v>955193.38</v>
      </c>
      <c r="I51" s="15">
        <v>0</v>
      </c>
      <c r="J51" s="15">
        <v>0</v>
      </c>
      <c r="K51" s="16">
        <v>0</v>
      </c>
    </row>
    <row r="52" spans="1:11" ht="74.25" customHeight="1" x14ac:dyDescent="0.25">
      <c r="A52" s="84" t="s">
        <v>356</v>
      </c>
      <c r="B52" s="19" t="s">
        <v>64</v>
      </c>
      <c r="C52" s="25" t="s">
        <v>167</v>
      </c>
      <c r="D52" s="45" t="s">
        <v>164</v>
      </c>
      <c r="E52" s="31" t="s">
        <v>146</v>
      </c>
      <c r="F52" s="79">
        <v>37</v>
      </c>
      <c r="G52" s="78">
        <v>2798.12</v>
      </c>
      <c r="H52" s="78">
        <v>2798.12</v>
      </c>
      <c r="I52" s="15">
        <v>0</v>
      </c>
      <c r="J52" s="15">
        <v>0</v>
      </c>
      <c r="K52" s="16">
        <v>0</v>
      </c>
    </row>
    <row r="53" spans="1:11" ht="104.25" customHeight="1" x14ac:dyDescent="0.25">
      <c r="A53" s="84" t="s">
        <v>356</v>
      </c>
      <c r="B53" s="19" t="s">
        <v>64</v>
      </c>
      <c r="C53" s="25" t="s">
        <v>168</v>
      </c>
      <c r="D53" s="45" t="s">
        <v>164</v>
      </c>
      <c r="E53" s="31" t="s">
        <v>89</v>
      </c>
      <c r="F53" s="76">
        <v>38</v>
      </c>
      <c r="G53" s="78">
        <v>315819.78999999998</v>
      </c>
      <c r="H53" s="78">
        <v>293961.90000000002</v>
      </c>
      <c r="I53" s="15">
        <v>0</v>
      </c>
      <c r="J53" s="15">
        <v>0</v>
      </c>
      <c r="K53" s="16">
        <v>0</v>
      </c>
    </row>
    <row r="54" spans="1:11" ht="106.5" customHeight="1" x14ac:dyDescent="0.25">
      <c r="A54" s="84" t="s">
        <v>356</v>
      </c>
      <c r="B54" s="19" t="s">
        <v>64</v>
      </c>
      <c r="C54" s="25" t="s">
        <v>197</v>
      </c>
      <c r="D54" s="45" t="s">
        <v>164</v>
      </c>
      <c r="E54" s="31" t="s">
        <v>42</v>
      </c>
      <c r="F54" s="76">
        <v>39</v>
      </c>
      <c r="G54" s="78">
        <v>2343297.33</v>
      </c>
      <c r="H54" s="78">
        <v>2343297.33</v>
      </c>
      <c r="I54" s="15">
        <v>0</v>
      </c>
      <c r="J54" s="15">
        <v>0</v>
      </c>
      <c r="K54" s="16">
        <v>0</v>
      </c>
    </row>
    <row r="55" spans="1:11" ht="150" customHeight="1" x14ac:dyDescent="0.25">
      <c r="A55" s="18" t="s">
        <v>357</v>
      </c>
      <c r="B55" s="19" t="s">
        <v>68</v>
      </c>
      <c r="C55" s="20" t="s">
        <v>69</v>
      </c>
      <c r="D55" s="45" t="s">
        <v>70</v>
      </c>
      <c r="E55" s="31" t="s">
        <v>71</v>
      </c>
      <c r="F55" s="76">
        <v>40</v>
      </c>
      <c r="G55" s="78">
        <v>0</v>
      </c>
      <c r="H55" s="78">
        <v>0</v>
      </c>
      <c r="I55" s="15">
        <v>3500000</v>
      </c>
      <c r="J55" s="15">
        <v>3500000</v>
      </c>
      <c r="K55" s="16">
        <v>3500000</v>
      </c>
    </row>
    <row r="56" spans="1:11" ht="105.75" customHeight="1" x14ac:dyDescent="0.25">
      <c r="A56" s="18" t="s">
        <v>358</v>
      </c>
      <c r="B56" s="19" t="s">
        <v>68</v>
      </c>
      <c r="C56" s="20" t="s">
        <v>72</v>
      </c>
      <c r="D56" s="45" t="s">
        <v>73</v>
      </c>
      <c r="E56" s="31" t="s">
        <v>71</v>
      </c>
      <c r="F56" s="79">
        <v>41</v>
      </c>
      <c r="G56" s="78">
        <v>9423000</v>
      </c>
      <c r="H56" s="78">
        <v>8618639.6099999994</v>
      </c>
      <c r="I56" s="77">
        <v>4000000</v>
      </c>
      <c r="J56" s="15">
        <v>4000000</v>
      </c>
      <c r="K56" s="16">
        <v>4000000</v>
      </c>
    </row>
    <row r="57" spans="1:11" ht="135.75" customHeight="1" x14ac:dyDescent="0.25">
      <c r="A57" s="18" t="s">
        <v>358</v>
      </c>
      <c r="B57" s="19" t="s">
        <v>68</v>
      </c>
      <c r="C57" s="20" t="s">
        <v>74</v>
      </c>
      <c r="D57" s="45" t="s">
        <v>75</v>
      </c>
      <c r="E57" s="31" t="s">
        <v>71</v>
      </c>
      <c r="F57" s="76">
        <v>42</v>
      </c>
      <c r="G57" s="78">
        <v>1000000</v>
      </c>
      <c r="H57" s="78">
        <v>600982.1</v>
      </c>
      <c r="I57" s="77">
        <v>1200000</v>
      </c>
      <c r="J57" s="15">
        <v>1200000</v>
      </c>
      <c r="K57" s="16">
        <v>1200000</v>
      </c>
    </row>
    <row r="58" spans="1:11" ht="78.75" customHeight="1" x14ac:dyDescent="0.25">
      <c r="A58" s="18" t="s">
        <v>359</v>
      </c>
      <c r="B58" s="19" t="s">
        <v>76</v>
      </c>
      <c r="C58" s="20" t="s">
        <v>77</v>
      </c>
      <c r="D58" s="45" t="s">
        <v>78</v>
      </c>
      <c r="E58" s="31" t="s">
        <v>55</v>
      </c>
      <c r="F58" s="76">
        <v>43</v>
      </c>
      <c r="G58" s="78">
        <v>2000000</v>
      </c>
      <c r="H58" s="78">
        <v>1684095.25</v>
      </c>
      <c r="I58" s="15">
        <v>0</v>
      </c>
      <c r="J58" s="15">
        <v>0</v>
      </c>
      <c r="K58" s="16">
        <v>0</v>
      </c>
    </row>
    <row r="59" spans="1:11" s="85" customFormat="1" ht="137.25" customHeight="1" x14ac:dyDescent="0.25">
      <c r="A59" s="84" t="s">
        <v>360</v>
      </c>
      <c r="B59" s="89" t="s">
        <v>79</v>
      </c>
      <c r="C59" s="83" t="s">
        <v>333</v>
      </c>
      <c r="D59" s="55" t="s">
        <v>334</v>
      </c>
      <c r="E59" s="90" t="s">
        <v>55</v>
      </c>
      <c r="F59" s="76">
        <v>44</v>
      </c>
      <c r="G59" s="78">
        <v>16000</v>
      </c>
      <c r="H59" s="78">
        <v>10200.5</v>
      </c>
      <c r="I59" s="78">
        <v>10250</v>
      </c>
      <c r="J59" s="78">
        <v>10250</v>
      </c>
      <c r="K59" s="78">
        <v>10250</v>
      </c>
    </row>
    <row r="60" spans="1:11" s="26" customFormat="1" ht="166.5" customHeight="1" x14ac:dyDescent="0.25">
      <c r="A60" s="84" t="s">
        <v>360</v>
      </c>
      <c r="B60" s="39" t="s">
        <v>79</v>
      </c>
      <c r="C60" s="23" t="s">
        <v>198</v>
      </c>
      <c r="D60" s="55" t="s">
        <v>335</v>
      </c>
      <c r="E60" s="39" t="s">
        <v>199</v>
      </c>
      <c r="F60" s="76">
        <v>45</v>
      </c>
      <c r="G60" s="78">
        <v>147000</v>
      </c>
      <c r="H60" s="78">
        <v>126772.32</v>
      </c>
      <c r="I60" s="16">
        <f>8000+66080+10000+140000</f>
        <v>224080</v>
      </c>
      <c r="J60" s="78">
        <f t="shared" ref="J60:K60" si="0">8000+66080+10000+140000</f>
        <v>224080</v>
      </c>
      <c r="K60" s="78">
        <f t="shared" si="0"/>
        <v>224080</v>
      </c>
    </row>
    <row r="61" spans="1:11" ht="168" customHeight="1" x14ac:dyDescent="0.25">
      <c r="A61" s="84" t="s">
        <v>360</v>
      </c>
      <c r="B61" s="19" t="s">
        <v>79</v>
      </c>
      <c r="C61" s="20" t="s">
        <v>225</v>
      </c>
      <c r="D61" s="50" t="s">
        <v>335</v>
      </c>
      <c r="E61" s="31" t="s">
        <v>55</v>
      </c>
      <c r="F61" s="76">
        <v>46</v>
      </c>
      <c r="G61" s="78">
        <v>15000</v>
      </c>
      <c r="H61" s="78">
        <v>13521</v>
      </c>
      <c r="I61" s="15">
        <f>500+5000+2300</f>
        <v>7800</v>
      </c>
      <c r="J61" s="77">
        <f t="shared" ref="J61:K61" si="1">500+5000+2300</f>
        <v>7800</v>
      </c>
      <c r="K61" s="77">
        <f t="shared" si="1"/>
        <v>7800</v>
      </c>
    </row>
    <row r="62" spans="1:11" s="71" customFormat="1" ht="137.25" customHeight="1" x14ac:dyDescent="0.25">
      <c r="A62" s="84" t="s">
        <v>360</v>
      </c>
      <c r="B62" s="90" t="s">
        <v>79</v>
      </c>
      <c r="C62" s="82" t="s">
        <v>200</v>
      </c>
      <c r="D62" s="50" t="s">
        <v>287</v>
      </c>
      <c r="E62" s="90" t="s">
        <v>199</v>
      </c>
      <c r="F62" s="76">
        <v>47</v>
      </c>
      <c r="G62" s="78">
        <v>66000</v>
      </c>
      <c r="H62" s="78">
        <v>36175.919999999998</v>
      </c>
      <c r="I62" s="77">
        <f>3600+19000+18000</f>
        <v>40600</v>
      </c>
      <c r="J62" s="77">
        <f t="shared" ref="J62:K62" si="2">3600+19000+18000</f>
        <v>40600</v>
      </c>
      <c r="K62" s="77">
        <f t="shared" si="2"/>
        <v>40600</v>
      </c>
    </row>
    <row r="63" spans="1:11" s="71" customFormat="1" ht="132" customHeight="1" x14ac:dyDescent="0.25">
      <c r="A63" s="84" t="s">
        <v>360</v>
      </c>
      <c r="B63" s="90" t="s">
        <v>79</v>
      </c>
      <c r="C63" s="82" t="s">
        <v>224</v>
      </c>
      <c r="D63" s="50" t="s">
        <v>287</v>
      </c>
      <c r="E63" s="90" t="s">
        <v>55</v>
      </c>
      <c r="F63" s="76">
        <v>48</v>
      </c>
      <c r="G63" s="78">
        <v>600</v>
      </c>
      <c r="H63" s="78">
        <v>600</v>
      </c>
      <c r="I63" s="78">
        <v>600</v>
      </c>
      <c r="J63" s="78">
        <v>600</v>
      </c>
      <c r="K63" s="78">
        <v>600</v>
      </c>
    </row>
    <row r="64" spans="1:11" s="71" customFormat="1" ht="122.25" customHeight="1" x14ac:dyDescent="0.25">
      <c r="A64" s="84" t="s">
        <v>360</v>
      </c>
      <c r="B64" s="81" t="s">
        <v>79</v>
      </c>
      <c r="C64" s="82" t="s">
        <v>286</v>
      </c>
      <c r="D64" s="50" t="s">
        <v>288</v>
      </c>
      <c r="E64" s="81" t="s">
        <v>55</v>
      </c>
      <c r="F64" s="76">
        <v>49</v>
      </c>
      <c r="G64" s="78">
        <v>27000</v>
      </c>
      <c r="H64" s="78">
        <v>26950</v>
      </c>
      <c r="I64" s="77">
        <v>7000</v>
      </c>
      <c r="J64" s="77">
        <v>7000</v>
      </c>
      <c r="K64" s="77">
        <v>7000</v>
      </c>
    </row>
    <row r="65" spans="1:12" ht="150" customHeight="1" x14ac:dyDescent="0.25">
      <c r="A65" s="84" t="s">
        <v>360</v>
      </c>
      <c r="B65" s="19" t="s">
        <v>79</v>
      </c>
      <c r="C65" s="20" t="s">
        <v>201</v>
      </c>
      <c r="D65" s="50" t="s">
        <v>290</v>
      </c>
      <c r="E65" s="31" t="s">
        <v>199</v>
      </c>
      <c r="F65" s="76">
        <v>50</v>
      </c>
      <c r="G65" s="78">
        <v>80000</v>
      </c>
      <c r="H65" s="78">
        <v>80000</v>
      </c>
      <c r="I65" s="15">
        <v>320000</v>
      </c>
      <c r="J65" s="77">
        <v>320000</v>
      </c>
      <c r="K65" s="77">
        <v>320000</v>
      </c>
    </row>
    <row r="66" spans="1:12" s="71" customFormat="1" ht="138" customHeight="1" x14ac:dyDescent="0.25">
      <c r="A66" s="84" t="s">
        <v>360</v>
      </c>
      <c r="B66" s="81" t="s">
        <v>79</v>
      </c>
      <c r="C66" s="82" t="s">
        <v>289</v>
      </c>
      <c r="D66" s="50" t="s">
        <v>291</v>
      </c>
      <c r="E66" s="81" t="s">
        <v>55</v>
      </c>
      <c r="F66" s="76">
        <v>51</v>
      </c>
      <c r="G66" s="78">
        <v>20000</v>
      </c>
      <c r="H66" s="78">
        <v>20000</v>
      </c>
      <c r="I66" s="78">
        <v>20000</v>
      </c>
      <c r="J66" s="78">
        <v>20000</v>
      </c>
      <c r="K66" s="78">
        <v>20000</v>
      </c>
    </row>
    <row r="67" spans="1:12" ht="120.75" customHeight="1" x14ac:dyDescent="0.25">
      <c r="A67" s="84" t="s">
        <v>360</v>
      </c>
      <c r="B67" s="19" t="s">
        <v>79</v>
      </c>
      <c r="C67" s="20" t="s">
        <v>292</v>
      </c>
      <c r="D67" s="50" t="s">
        <v>293</v>
      </c>
      <c r="E67" s="31" t="s">
        <v>55</v>
      </c>
      <c r="F67" s="76">
        <v>52</v>
      </c>
      <c r="G67" s="78">
        <v>250</v>
      </c>
      <c r="H67" s="78">
        <v>250</v>
      </c>
      <c r="I67" s="15">
        <v>250</v>
      </c>
      <c r="J67" s="15">
        <v>250</v>
      </c>
      <c r="K67" s="16">
        <v>250</v>
      </c>
    </row>
    <row r="68" spans="1:12" ht="166.5" customHeight="1" x14ac:dyDescent="0.25">
      <c r="A68" s="84" t="s">
        <v>360</v>
      </c>
      <c r="B68" s="19" t="s">
        <v>79</v>
      </c>
      <c r="C68" s="20" t="s">
        <v>202</v>
      </c>
      <c r="D68" s="50" t="s">
        <v>294</v>
      </c>
      <c r="E68" s="31" t="s">
        <v>199</v>
      </c>
      <c r="F68" s="76">
        <v>53</v>
      </c>
      <c r="G68" s="78">
        <v>239289</v>
      </c>
      <c r="H68" s="78">
        <v>214341.68</v>
      </c>
      <c r="I68" s="15">
        <v>498000</v>
      </c>
      <c r="J68" s="77">
        <v>498000</v>
      </c>
      <c r="K68" s="77">
        <v>498000</v>
      </c>
    </row>
    <row r="69" spans="1:12" ht="195.75" customHeight="1" x14ac:dyDescent="0.25">
      <c r="A69" s="84" t="s">
        <v>360</v>
      </c>
      <c r="B69" s="19" t="s">
        <v>79</v>
      </c>
      <c r="C69" s="20" t="s">
        <v>203</v>
      </c>
      <c r="D69" s="50" t="s">
        <v>295</v>
      </c>
      <c r="E69" s="31" t="s">
        <v>199</v>
      </c>
      <c r="F69" s="76">
        <v>54</v>
      </c>
      <c r="G69" s="78">
        <v>30500</v>
      </c>
      <c r="H69" s="78">
        <v>19599.009999999998</v>
      </c>
      <c r="I69" s="15">
        <v>19400</v>
      </c>
      <c r="J69" s="77">
        <v>19400</v>
      </c>
      <c r="K69" s="77">
        <v>19400</v>
      </c>
    </row>
    <row r="70" spans="1:12" ht="180.75" customHeight="1" x14ac:dyDescent="0.25">
      <c r="A70" s="84" t="s">
        <v>360</v>
      </c>
      <c r="B70" s="35" t="s">
        <v>79</v>
      </c>
      <c r="C70" s="36" t="s">
        <v>230</v>
      </c>
      <c r="D70" s="50" t="s">
        <v>296</v>
      </c>
      <c r="E70" s="35" t="s">
        <v>172</v>
      </c>
      <c r="F70" s="76">
        <v>55</v>
      </c>
      <c r="G70" s="78">
        <v>30000</v>
      </c>
      <c r="H70" s="78">
        <v>30000</v>
      </c>
      <c r="I70" s="15">
        <v>0</v>
      </c>
      <c r="J70" s="15">
        <v>0</v>
      </c>
      <c r="K70" s="16">
        <v>0</v>
      </c>
    </row>
    <row r="71" spans="1:12" ht="344.25" customHeight="1" x14ac:dyDescent="0.25">
      <c r="A71" s="84" t="s">
        <v>360</v>
      </c>
      <c r="B71" s="35" t="s">
        <v>79</v>
      </c>
      <c r="C71" s="36" t="s">
        <v>231</v>
      </c>
      <c r="D71" s="50" t="s">
        <v>297</v>
      </c>
      <c r="E71" s="35" t="s">
        <v>172</v>
      </c>
      <c r="F71" s="76">
        <v>56</v>
      </c>
      <c r="G71" s="78">
        <v>5000</v>
      </c>
      <c r="H71" s="78">
        <v>5000</v>
      </c>
      <c r="I71" s="15">
        <v>0</v>
      </c>
      <c r="J71" s="15">
        <v>0</v>
      </c>
      <c r="K71" s="16">
        <v>0</v>
      </c>
    </row>
    <row r="72" spans="1:12" ht="153" customHeight="1" x14ac:dyDescent="0.25">
      <c r="A72" s="84" t="s">
        <v>360</v>
      </c>
      <c r="B72" s="19" t="s">
        <v>79</v>
      </c>
      <c r="C72" s="20" t="s">
        <v>204</v>
      </c>
      <c r="D72" s="50" t="s">
        <v>298</v>
      </c>
      <c r="E72" s="31" t="s">
        <v>199</v>
      </c>
      <c r="F72" s="76">
        <v>57</v>
      </c>
      <c r="G72" s="78">
        <v>5000</v>
      </c>
      <c r="H72" s="78">
        <v>2254.34</v>
      </c>
      <c r="I72" s="15">
        <v>5000</v>
      </c>
      <c r="J72" s="15">
        <v>5000</v>
      </c>
      <c r="K72" s="16">
        <v>5000</v>
      </c>
    </row>
    <row r="73" spans="1:12" s="71" customFormat="1" ht="139.5" customHeight="1" x14ac:dyDescent="0.25">
      <c r="A73" s="84" t="s">
        <v>360</v>
      </c>
      <c r="B73" s="90" t="s">
        <v>79</v>
      </c>
      <c r="C73" s="82" t="s">
        <v>205</v>
      </c>
      <c r="D73" s="50" t="s">
        <v>336</v>
      </c>
      <c r="E73" s="90" t="s">
        <v>199</v>
      </c>
      <c r="F73" s="76">
        <v>58</v>
      </c>
      <c r="G73" s="78">
        <v>132350</v>
      </c>
      <c r="H73" s="78">
        <v>83303.87</v>
      </c>
      <c r="I73" s="77">
        <f>176000+6000+2000+6600</f>
        <v>190600</v>
      </c>
      <c r="J73" s="77">
        <f t="shared" ref="J73:K73" si="3">176000+6000+2000+6600</f>
        <v>190600</v>
      </c>
      <c r="K73" s="77">
        <f t="shared" si="3"/>
        <v>190600</v>
      </c>
    </row>
    <row r="74" spans="1:12" s="71" customFormat="1" ht="162.75" customHeight="1" x14ac:dyDescent="0.25">
      <c r="A74" s="84" t="s">
        <v>360</v>
      </c>
      <c r="B74" s="90" t="s">
        <v>79</v>
      </c>
      <c r="C74" s="82" t="s">
        <v>223</v>
      </c>
      <c r="D74" s="50" t="s">
        <v>336</v>
      </c>
      <c r="E74" s="90" t="s">
        <v>55</v>
      </c>
      <c r="F74" s="76">
        <v>59</v>
      </c>
      <c r="G74" s="78">
        <v>4150</v>
      </c>
      <c r="H74" s="78">
        <v>3150</v>
      </c>
      <c r="I74" s="77">
        <v>4000</v>
      </c>
      <c r="J74" s="77">
        <v>4000</v>
      </c>
      <c r="K74" s="77">
        <v>4000</v>
      </c>
    </row>
    <row r="75" spans="1:12" ht="150" customHeight="1" x14ac:dyDescent="0.25">
      <c r="A75" s="84" t="s">
        <v>360</v>
      </c>
      <c r="B75" s="19" t="s">
        <v>79</v>
      </c>
      <c r="C75" s="20" t="s">
        <v>222</v>
      </c>
      <c r="D75" s="50" t="s">
        <v>337</v>
      </c>
      <c r="E75" s="31" t="s">
        <v>55</v>
      </c>
      <c r="F75" s="76">
        <v>60</v>
      </c>
      <c r="G75" s="78">
        <v>6500</v>
      </c>
      <c r="H75" s="78">
        <v>5500</v>
      </c>
      <c r="I75" s="15">
        <f>5000+1000</f>
        <v>6000</v>
      </c>
      <c r="J75" s="77">
        <f t="shared" ref="J75:K75" si="4">5000+1000</f>
        <v>6000</v>
      </c>
      <c r="K75" s="77">
        <f t="shared" si="4"/>
        <v>6000</v>
      </c>
    </row>
    <row r="76" spans="1:12" ht="150" customHeight="1" x14ac:dyDescent="0.25">
      <c r="A76" s="84" t="s">
        <v>360</v>
      </c>
      <c r="B76" s="19" t="s">
        <v>79</v>
      </c>
      <c r="C76" s="20" t="s">
        <v>206</v>
      </c>
      <c r="D76" s="50" t="s">
        <v>337</v>
      </c>
      <c r="E76" s="31" t="s">
        <v>199</v>
      </c>
      <c r="F76" s="76">
        <v>61</v>
      </c>
      <c r="G76" s="78">
        <v>458500</v>
      </c>
      <c r="H76" s="78">
        <v>371804.46</v>
      </c>
      <c r="I76" s="15">
        <f>21000+4000+365300+246200</f>
        <v>636500</v>
      </c>
      <c r="J76" s="77">
        <f t="shared" ref="J76:K76" si="5">21000+4000+365300+246200</f>
        <v>636500</v>
      </c>
      <c r="K76" s="77">
        <f t="shared" si="5"/>
        <v>636500</v>
      </c>
    </row>
    <row r="77" spans="1:12" ht="228.75" customHeight="1" x14ac:dyDescent="0.25">
      <c r="A77" s="84" t="s">
        <v>360</v>
      </c>
      <c r="B77" s="19" t="s">
        <v>79</v>
      </c>
      <c r="C77" s="20" t="s">
        <v>299</v>
      </c>
      <c r="D77" s="81" t="s">
        <v>300</v>
      </c>
      <c r="E77" s="81" t="s">
        <v>199</v>
      </c>
      <c r="F77" s="76">
        <v>62</v>
      </c>
      <c r="G77" s="78">
        <v>67803</v>
      </c>
      <c r="H77" s="78">
        <v>37803.03</v>
      </c>
      <c r="I77" s="15">
        <v>0</v>
      </c>
      <c r="J77" s="15">
        <v>0</v>
      </c>
      <c r="K77" s="16">
        <v>0</v>
      </c>
    </row>
    <row r="78" spans="1:12" s="85" customFormat="1" ht="90" customHeight="1" x14ac:dyDescent="0.25">
      <c r="A78" s="84" t="s">
        <v>361</v>
      </c>
      <c r="B78" s="89" t="s">
        <v>79</v>
      </c>
      <c r="C78" s="83" t="s">
        <v>232</v>
      </c>
      <c r="D78" s="89" t="s">
        <v>233</v>
      </c>
      <c r="E78" s="89" t="s">
        <v>55</v>
      </c>
      <c r="F78" s="79">
        <v>63</v>
      </c>
      <c r="G78" s="78">
        <v>120000</v>
      </c>
      <c r="H78" s="78">
        <v>89888.35</v>
      </c>
      <c r="I78" s="78">
        <v>120000</v>
      </c>
      <c r="J78" s="78">
        <v>120000</v>
      </c>
      <c r="K78" s="78">
        <v>120000</v>
      </c>
      <c r="L78" s="97"/>
    </row>
    <row r="79" spans="1:12" s="71" customFormat="1" ht="123" customHeight="1" x14ac:dyDescent="0.25">
      <c r="A79" s="84" t="s">
        <v>362</v>
      </c>
      <c r="B79" s="81" t="s">
        <v>79</v>
      </c>
      <c r="C79" s="82" t="s">
        <v>301</v>
      </c>
      <c r="D79" s="81" t="s">
        <v>241</v>
      </c>
      <c r="E79" s="81" t="s">
        <v>55</v>
      </c>
      <c r="F79" s="79">
        <v>64</v>
      </c>
      <c r="G79" s="78">
        <v>1480</v>
      </c>
      <c r="H79" s="78">
        <v>1479.91</v>
      </c>
      <c r="I79" s="78">
        <v>1500</v>
      </c>
      <c r="J79" s="78">
        <v>1500</v>
      </c>
      <c r="K79" s="78">
        <v>1500</v>
      </c>
      <c r="L79" s="74"/>
    </row>
    <row r="80" spans="1:12" s="71" customFormat="1" ht="126" customHeight="1" x14ac:dyDescent="0.25">
      <c r="A80" s="84" t="s">
        <v>362</v>
      </c>
      <c r="B80" s="81" t="s">
        <v>79</v>
      </c>
      <c r="C80" s="82" t="s">
        <v>302</v>
      </c>
      <c r="D80" s="81" t="s">
        <v>241</v>
      </c>
      <c r="E80" s="81" t="s">
        <v>146</v>
      </c>
      <c r="F80" s="79">
        <v>65</v>
      </c>
      <c r="G80" s="78">
        <v>44420</v>
      </c>
      <c r="H80" s="78">
        <v>29383.67</v>
      </c>
      <c r="I80" s="78">
        <v>0</v>
      </c>
      <c r="J80" s="78">
        <v>0</v>
      </c>
      <c r="K80" s="78">
        <v>0</v>
      </c>
      <c r="L80" s="74"/>
    </row>
    <row r="81" spans="1:12" ht="122.25" customHeight="1" x14ac:dyDescent="0.25">
      <c r="A81" s="84" t="s">
        <v>362</v>
      </c>
      <c r="B81" s="38" t="s">
        <v>79</v>
      </c>
      <c r="C81" s="40" t="s">
        <v>240</v>
      </c>
      <c r="D81" s="81" t="s">
        <v>241</v>
      </c>
      <c r="E81" s="38" t="s">
        <v>42</v>
      </c>
      <c r="F81" s="76">
        <v>66</v>
      </c>
      <c r="G81" s="78">
        <v>5220</v>
      </c>
      <c r="H81" s="78">
        <v>5214.72</v>
      </c>
      <c r="I81" s="16">
        <v>0</v>
      </c>
      <c r="J81" s="15">
        <v>0</v>
      </c>
      <c r="K81" s="16">
        <v>0</v>
      </c>
      <c r="L81" s="8"/>
    </row>
    <row r="82" spans="1:12" ht="108.75" customHeight="1" x14ac:dyDescent="0.25">
      <c r="A82" s="84" t="s">
        <v>362</v>
      </c>
      <c r="B82" s="35" t="s">
        <v>79</v>
      </c>
      <c r="C82" s="36" t="s">
        <v>234</v>
      </c>
      <c r="D82" s="81" t="s">
        <v>303</v>
      </c>
      <c r="E82" s="35" t="s">
        <v>71</v>
      </c>
      <c r="F82" s="76">
        <v>67</v>
      </c>
      <c r="G82" s="78">
        <v>144800</v>
      </c>
      <c r="H82" s="78">
        <v>143376.97</v>
      </c>
      <c r="I82" s="16">
        <v>20000</v>
      </c>
      <c r="J82" s="78">
        <v>20000</v>
      </c>
      <c r="K82" s="78">
        <v>20000</v>
      </c>
    </row>
    <row r="83" spans="1:12" ht="122.25" customHeight="1" x14ac:dyDescent="0.25">
      <c r="A83" s="84" t="s">
        <v>363</v>
      </c>
      <c r="B83" s="39" t="s">
        <v>79</v>
      </c>
      <c r="C83" s="23" t="s">
        <v>243</v>
      </c>
      <c r="D83" s="51" t="s">
        <v>304</v>
      </c>
      <c r="E83" s="39" t="s">
        <v>244</v>
      </c>
      <c r="F83" s="76">
        <v>68</v>
      </c>
      <c r="G83" s="78">
        <v>10000</v>
      </c>
      <c r="H83" s="78">
        <v>10000</v>
      </c>
      <c r="I83" s="16">
        <v>0</v>
      </c>
      <c r="J83" s="16">
        <v>0</v>
      </c>
      <c r="K83" s="16">
        <v>0</v>
      </c>
    </row>
    <row r="84" spans="1:12" s="71" customFormat="1" ht="122.25" customHeight="1" x14ac:dyDescent="0.25">
      <c r="A84" s="84" t="s">
        <v>363</v>
      </c>
      <c r="B84" s="75" t="s">
        <v>79</v>
      </c>
      <c r="C84" s="83" t="s">
        <v>305</v>
      </c>
      <c r="D84" s="51" t="s">
        <v>304</v>
      </c>
      <c r="E84" s="75" t="s">
        <v>185</v>
      </c>
      <c r="F84" s="76">
        <v>69</v>
      </c>
      <c r="G84" s="78">
        <v>4300</v>
      </c>
      <c r="H84" s="78">
        <v>300</v>
      </c>
      <c r="I84" s="78">
        <v>0</v>
      </c>
      <c r="J84" s="78">
        <v>0</v>
      </c>
      <c r="K84" s="78">
        <v>0</v>
      </c>
    </row>
    <row r="85" spans="1:12" s="26" customFormat="1" ht="124.5" customHeight="1" x14ac:dyDescent="0.25">
      <c r="A85" s="84" t="s">
        <v>363</v>
      </c>
      <c r="B85" s="39" t="s">
        <v>79</v>
      </c>
      <c r="C85" s="23" t="s">
        <v>242</v>
      </c>
      <c r="D85" s="51" t="s">
        <v>304</v>
      </c>
      <c r="E85" s="39" t="s">
        <v>17</v>
      </c>
      <c r="F85" s="76">
        <v>70</v>
      </c>
      <c r="G85" s="78">
        <v>37104</v>
      </c>
      <c r="H85" s="78">
        <v>33144.269999999997</v>
      </c>
      <c r="I85" s="16">
        <v>0</v>
      </c>
      <c r="J85" s="16">
        <v>0</v>
      </c>
      <c r="K85" s="16">
        <v>0</v>
      </c>
    </row>
    <row r="86" spans="1:12" ht="120" customHeight="1" x14ac:dyDescent="0.25">
      <c r="A86" s="84" t="s">
        <v>363</v>
      </c>
      <c r="B86" s="35" t="s">
        <v>79</v>
      </c>
      <c r="C86" s="36" t="s">
        <v>245</v>
      </c>
      <c r="D86" s="51" t="s">
        <v>304</v>
      </c>
      <c r="E86" s="35" t="s">
        <v>235</v>
      </c>
      <c r="F86" s="76">
        <v>71</v>
      </c>
      <c r="G86" s="78">
        <v>34200</v>
      </c>
      <c r="H86" s="78">
        <v>32400</v>
      </c>
      <c r="I86" s="16">
        <v>0</v>
      </c>
      <c r="J86" s="15">
        <v>0</v>
      </c>
      <c r="K86" s="16">
        <v>0</v>
      </c>
    </row>
    <row r="87" spans="1:12" ht="122.25" customHeight="1" x14ac:dyDescent="0.25">
      <c r="A87" s="84" t="s">
        <v>363</v>
      </c>
      <c r="B87" s="35" t="s">
        <v>79</v>
      </c>
      <c r="C87" s="36" t="s">
        <v>246</v>
      </c>
      <c r="D87" s="51" t="s">
        <v>304</v>
      </c>
      <c r="E87" s="35" t="s">
        <v>184</v>
      </c>
      <c r="F87" s="76">
        <v>72</v>
      </c>
      <c r="G87" s="78">
        <v>93000</v>
      </c>
      <c r="H87" s="78">
        <v>92147.1</v>
      </c>
      <c r="I87" s="16">
        <v>0</v>
      </c>
      <c r="J87" s="15">
        <v>0</v>
      </c>
      <c r="K87" s="16">
        <v>0</v>
      </c>
    </row>
    <row r="88" spans="1:12" ht="121.5" customHeight="1" x14ac:dyDescent="0.25">
      <c r="A88" s="84" t="s">
        <v>363</v>
      </c>
      <c r="B88" s="38" t="s">
        <v>79</v>
      </c>
      <c r="C88" s="40" t="s">
        <v>247</v>
      </c>
      <c r="D88" s="51" t="s">
        <v>304</v>
      </c>
      <c r="E88" s="38" t="s">
        <v>80</v>
      </c>
      <c r="F88" s="79">
        <v>73</v>
      </c>
      <c r="G88" s="78">
        <v>9500</v>
      </c>
      <c r="H88" s="78">
        <v>9500</v>
      </c>
      <c r="I88" s="16">
        <v>0</v>
      </c>
      <c r="J88" s="15">
        <v>0</v>
      </c>
      <c r="K88" s="16">
        <v>0</v>
      </c>
    </row>
    <row r="89" spans="1:12" ht="124.5" customHeight="1" x14ac:dyDescent="0.25">
      <c r="A89" s="84" t="s">
        <v>363</v>
      </c>
      <c r="B89" s="38" t="s">
        <v>79</v>
      </c>
      <c r="C89" s="40" t="s">
        <v>248</v>
      </c>
      <c r="D89" s="51" t="s">
        <v>304</v>
      </c>
      <c r="E89" s="38" t="s">
        <v>13</v>
      </c>
      <c r="F89" s="79">
        <v>74</v>
      </c>
      <c r="G89" s="78">
        <v>12700</v>
      </c>
      <c r="H89" s="78">
        <v>7706.46</v>
      </c>
      <c r="I89" s="16">
        <v>0</v>
      </c>
      <c r="J89" s="15">
        <v>0</v>
      </c>
      <c r="K89" s="16">
        <v>0</v>
      </c>
    </row>
    <row r="90" spans="1:12" ht="121.5" customHeight="1" x14ac:dyDescent="0.25">
      <c r="A90" s="84" t="s">
        <v>363</v>
      </c>
      <c r="B90" s="35" t="s">
        <v>79</v>
      </c>
      <c r="C90" s="36" t="s">
        <v>249</v>
      </c>
      <c r="D90" s="51" t="s">
        <v>304</v>
      </c>
      <c r="E90" s="35" t="s">
        <v>81</v>
      </c>
      <c r="F90" s="79">
        <v>75</v>
      </c>
      <c r="G90" s="78">
        <v>555177</v>
      </c>
      <c r="H90" s="78">
        <v>523427.56</v>
      </c>
      <c r="I90" s="16">
        <v>0</v>
      </c>
      <c r="J90" s="15">
        <v>0</v>
      </c>
      <c r="K90" s="16">
        <v>0</v>
      </c>
    </row>
    <row r="91" spans="1:12" ht="124.5" customHeight="1" x14ac:dyDescent="0.25">
      <c r="A91" s="84" t="s">
        <v>363</v>
      </c>
      <c r="B91" s="35" t="s">
        <v>79</v>
      </c>
      <c r="C91" s="36" t="s">
        <v>250</v>
      </c>
      <c r="D91" s="51" t="s">
        <v>304</v>
      </c>
      <c r="E91" s="35" t="s">
        <v>83</v>
      </c>
      <c r="F91" s="76">
        <v>76</v>
      </c>
      <c r="G91" s="78">
        <v>70000</v>
      </c>
      <c r="H91" s="78">
        <v>62287.1</v>
      </c>
      <c r="I91" s="16">
        <v>0</v>
      </c>
      <c r="J91" s="15">
        <v>0</v>
      </c>
      <c r="K91" s="16">
        <v>0</v>
      </c>
    </row>
    <row r="92" spans="1:12" ht="120.75" customHeight="1" x14ac:dyDescent="0.25">
      <c r="A92" s="84" t="s">
        <v>363</v>
      </c>
      <c r="B92" s="42" t="s">
        <v>79</v>
      </c>
      <c r="C92" s="23" t="s">
        <v>251</v>
      </c>
      <c r="D92" s="51" t="s">
        <v>304</v>
      </c>
      <c r="E92" s="42" t="s">
        <v>82</v>
      </c>
      <c r="F92" s="76">
        <v>77</v>
      </c>
      <c r="G92" s="78">
        <v>34000</v>
      </c>
      <c r="H92" s="78">
        <v>32464.27</v>
      </c>
      <c r="I92" s="16">
        <v>0</v>
      </c>
      <c r="J92" s="16">
        <v>0</v>
      </c>
      <c r="K92" s="16">
        <v>0</v>
      </c>
    </row>
    <row r="93" spans="1:12" s="26" customFormat="1" ht="120" customHeight="1" x14ac:dyDescent="0.25">
      <c r="A93" s="84" t="s">
        <v>363</v>
      </c>
      <c r="B93" s="42" t="s">
        <v>79</v>
      </c>
      <c r="C93" s="23" t="s">
        <v>252</v>
      </c>
      <c r="D93" s="51" t="s">
        <v>304</v>
      </c>
      <c r="E93" s="42" t="s">
        <v>55</v>
      </c>
      <c r="F93" s="76">
        <v>78</v>
      </c>
      <c r="G93" s="78">
        <v>277000</v>
      </c>
      <c r="H93" s="78">
        <v>243371.01</v>
      </c>
      <c r="I93" s="16">
        <v>172600</v>
      </c>
      <c r="J93" s="78">
        <v>172600</v>
      </c>
      <c r="K93" s="78">
        <v>172600</v>
      </c>
    </row>
    <row r="94" spans="1:12" s="26" customFormat="1" ht="121.5" customHeight="1" x14ac:dyDescent="0.25">
      <c r="A94" s="84" t="s">
        <v>363</v>
      </c>
      <c r="B94" s="42" t="s">
        <v>79</v>
      </c>
      <c r="C94" s="23" t="s">
        <v>253</v>
      </c>
      <c r="D94" s="51" t="s">
        <v>304</v>
      </c>
      <c r="E94" s="41" t="s">
        <v>219</v>
      </c>
      <c r="F94" s="76">
        <v>79</v>
      </c>
      <c r="G94" s="78">
        <v>104000</v>
      </c>
      <c r="H94" s="78">
        <v>103778.34</v>
      </c>
      <c r="I94" s="16">
        <v>0</v>
      </c>
      <c r="J94" s="16">
        <v>0</v>
      </c>
      <c r="K94" s="16">
        <v>0</v>
      </c>
    </row>
    <row r="95" spans="1:12" ht="135.75" customHeight="1" x14ac:dyDescent="0.25">
      <c r="A95" s="84" t="s">
        <v>363</v>
      </c>
      <c r="B95" s="35" t="s">
        <v>79</v>
      </c>
      <c r="C95" s="36" t="s">
        <v>236</v>
      </c>
      <c r="D95" s="51" t="s">
        <v>306</v>
      </c>
      <c r="E95" s="35" t="s">
        <v>13</v>
      </c>
      <c r="F95" s="76">
        <v>80</v>
      </c>
      <c r="G95" s="78">
        <v>286598</v>
      </c>
      <c r="H95" s="78">
        <v>257928.41</v>
      </c>
      <c r="I95" s="16">
        <v>0</v>
      </c>
      <c r="J95" s="15">
        <v>0</v>
      </c>
      <c r="K95" s="16">
        <v>0</v>
      </c>
    </row>
    <row r="96" spans="1:12" ht="150.75" customHeight="1" x14ac:dyDescent="0.25">
      <c r="A96" s="18" t="s">
        <v>364</v>
      </c>
      <c r="B96" s="63" t="s">
        <v>79</v>
      </c>
      <c r="C96" s="64" t="s">
        <v>267</v>
      </c>
      <c r="D96" s="51" t="s">
        <v>307</v>
      </c>
      <c r="E96" s="63" t="s">
        <v>268</v>
      </c>
      <c r="F96" s="76">
        <v>81</v>
      </c>
      <c r="G96" s="78">
        <v>13350</v>
      </c>
      <c r="H96" s="78">
        <v>13350</v>
      </c>
      <c r="I96" s="16">
        <v>0</v>
      </c>
      <c r="J96" s="15">
        <v>0</v>
      </c>
      <c r="K96" s="16">
        <v>0</v>
      </c>
    </row>
    <row r="97" spans="1:12" s="71" customFormat="1" ht="67.5" customHeight="1" x14ac:dyDescent="0.25">
      <c r="A97" s="80" t="s">
        <v>365</v>
      </c>
      <c r="B97" s="81" t="s">
        <v>85</v>
      </c>
      <c r="C97" s="82" t="s">
        <v>308</v>
      </c>
      <c r="D97" s="81" t="s">
        <v>84</v>
      </c>
      <c r="E97" s="75" t="s">
        <v>55</v>
      </c>
      <c r="F97" s="76">
        <v>82</v>
      </c>
      <c r="G97" s="78">
        <v>0</v>
      </c>
      <c r="H97" s="78">
        <v>9000</v>
      </c>
      <c r="I97" s="78">
        <v>0</v>
      </c>
      <c r="J97" s="77">
        <v>0</v>
      </c>
      <c r="K97" s="78">
        <v>0</v>
      </c>
    </row>
    <row r="98" spans="1:12" s="71" customFormat="1" ht="107.25" customHeight="1" x14ac:dyDescent="0.25">
      <c r="A98" s="80" t="s">
        <v>365</v>
      </c>
      <c r="B98" s="81" t="s">
        <v>85</v>
      </c>
      <c r="C98" s="82" t="s">
        <v>309</v>
      </c>
      <c r="D98" s="81" t="s">
        <v>84</v>
      </c>
      <c r="E98" s="81" t="s">
        <v>71</v>
      </c>
      <c r="F98" s="76">
        <v>83</v>
      </c>
      <c r="G98" s="78">
        <v>0</v>
      </c>
      <c r="H98" s="78">
        <v>-2000</v>
      </c>
      <c r="I98" s="78">
        <v>0</v>
      </c>
      <c r="J98" s="77">
        <v>0</v>
      </c>
      <c r="K98" s="78">
        <v>0</v>
      </c>
    </row>
    <row r="99" spans="1:12" s="71" customFormat="1" ht="92.25" customHeight="1" x14ac:dyDescent="0.25">
      <c r="A99" s="80" t="s">
        <v>365</v>
      </c>
      <c r="B99" s="81" t="s">
        <v>85</v>
      </c>
      <c r="C99" s="82" t="s">
        <v>310</v>
      </c>
      <c r="D99" s="81" t="s">
        <v>84</v>
      </c>
      <c r="E99" s="81" t="s">
        <v>66</v>
      </c>
      <c r="F99" s="76">
        <v>84</v>
      </c>
      <c r="G99" s="78">
        <v>0</v>
      </c>
      <c r="H99" s="78">
        <v>-1000</v>
      </c>
      <c r="I99" s="78">
        <v>0</v>
      </c>
      <c r="J99" s="77">
        <v>0</v>
      </c>
      <c r="K99" s="78">
        <v>0</v>
      </c>
    </row>
    <row r="100" spans="1:12" ht="73.5" customHeight="1" x14ac:dyDescent="0.25">
      <c r="A100" s="80" t="s">
        <v>365</v>
      </c>
      <c r="B100" s="19" t="s">
        <v>85</v>
      </c>
      <c r="C100" s="20" t="s">
        <v>86</v>
      </c>
      <c r="D100" s="81" t="s">
        <v>84</v>
      </c>
      <c r="E100" s="31" t="s">
        <v>87</v>
      </c>
      <c r="F100" s="76">
        <v>85</v>
      </c>
      <c r="G100" s="78">
        <v>0</v>
      </c>
      <c r="H100" s="78">
        <v>-103778.34</v>
      </c>
      <c r="I100" s="16">
        <v>0</v>
      </c>
      <c r="J100" s="15">
        <v>0</v>
      </c>
      <c r="K100" s="16">
        <v>0</v>
      </c>
    </row>
    <row r="101" spans="1:12" s="71" customFormat="1" ht="61.5" customHeight="1" x14ac:dyDescent="0.25">
      <c r="A101" s="80" t="s">
        <v>365</v>
      </c>
      <c r="B101" s="81" t="s">
        <v>85</v>
      </c>
      <c r="C101" s="82" t="s">
        <v>311</v>
      </c>
      <c r="D101" s="81" t="s">
        <v>84</v>
      </c>
      <c r="E101" s="81" t="s">
        <v>50</v>
      </c>
      <c r="F101" s="76">
        <v>86</v>
      </c>
      <c r="G101" s="78">
        <v>0</v>
      </c>
      <c r="H101" s="78">
        <v>1600</v>
      </c>
      <c r="I101" s="78">
        <v>0</v>
      </c>
      <c r="J101" s="77">
        <v>0</v>
      </c>
      <c r="K101" s="78">
        <v>0</v>
      </c>
    </row>
    <row r="102" spans="1:12" ht="105" customHeight="1" x14ac:dyDescent="0.25">
      <c r="A102" s="80" t="s">
        <v>365</v>
      </c>
      <c r="B102" s="81" t="s">
        <v>85</v>
      </c>
      <c r="C102" s="20" t="s">
        <v>88</v>
      </c>
      <c r="D102" s="45" t="s">
        <v>84</v>
      </c>
      <c r="E102" s="31" t="s">
        <v>89</v>
      </c>
      <c r="F102" s="76">
        <v>87</v>
      </c>
      <c r="G102" s="78">
        <v>0</v>
      </c>
      <c r="H102" s="78">
        <v>5520.31</v>
      </c>
      <c r="I102" s="16">
        <v>0</v>
      </c>
      <c r="J102" s="15">
        <v>0</v>
      </c>
      <c r="K102" s="16">
        <v>0</v>
      </c>
    </row>
    <row r="103" spans="1:12" ht="64.5" customHeight="1" x14ac:dyDescent="0.25">
      <c r="A103" s="18" t="s">
        <v>366</v>
      </c>
      <c r="B103" s="58" t="s">
        <v>85</v>
      </c>
      <c r="C103" s="59" t="s">
        <v>312</v>
      </c>
      <c r="D103" s="58" t="s">
        <v>264</v>
      </c>
      <c r="E103" s="75" t="s">
        <v>55</v>
      </c>
      <c r="F103" s="76">
        <v>88</v>
      </c>
      <c r="G103" s="78">
        <v>13.3</v>
      </c>
      <c r="H103" s="78"/>
      <c r="I103" s="16">
        <v>0</v>
      </c>
      <c r="J103" s="15">
        <v>0</v>
      </c>
      <c r="K103" s="16">
        <v>0</v>
      </c>
    </row>
    <row r="104" spans="1:12" s="71" customFormat="1" ht="64.5" customHeight="1" x14ac:dyDescent="0.25">
      <c r="A104" s="80" t="s">
        <v>388</v>
      </c>
      <c r="B104" s="110" t="s">
        <v>85</v>
      </c>
      <c r="C104" s="82" t="s">
        <v>387</v>
      </c>
      <c r="D104" s="110" t="s">
        <v>389</v>
      </c>
      <c r="E104" s="109" t="s">
        <v>55</v>
      </c>
      <c r="F104" s="76">
        <v>89</v>
      </c>
      <c r="G104" s="78">
        <v>0</v>
      </c>
      <c r="H104" s="78">
        <v>0</v>
      </c>
      <c r="I104" s="78">
        <v>1412000</v>
      </c>
      <c r="J104" s="77">
        <v>0</v>
      </c>
      <c r="K104" s="78">
        <v>0</v>
      </c>
    </row>
    <row r="105" spans="1:12" ht="81" customHeight="1" x14ac:dyDescent="0.25">
      <c r="A105" s="18" t="s">
        <v>367</v>
      </c>
      <c r="B105" s="75" t="s">
        <v>108</v>
      </c>
      <c r="C105" s="23" t="s">
        <v>93</v>
      </c>
      <c r="D105" s="46" t="s">
        <v>228</v>
      </c>
      <c r="E105" s="32" t="s">
        <v>87</v>
      </c>
      <c r="F105" s="76">
        <v>90</v>
      </c>
      <c r="G105" s="78">
        <v>275874800</v>
      </c>
      <c r="H105" s="78">
        <v>220696497</v>
      </c>
      <c r="I105" s="16">
        <v>541777000</v>
      </c>
      <c r="J105" s="15">
        <v>337390000</v>
      </c>
      <c r="K105" s="16">
        <v>312233000</v>
      </c>
      <c r="L105" s="8"/>
    </row>
    <row r="106" spans="1:12" ht="78.75" customHeight="1" x14ac:dyDescent="0.25">
      <c r="A106" s="80" t="s">
        <v>367</v>
      </c>
      <c r="B106" s="75" t="s">
        <v>109</v>
      </c>
      <c r="C106" s="23" t="s">
        <v>94</v>
      </c>
      <c r="D106" s="75" t="s">
        <v>95</v>
      </c>
      <c r="E106" s="32" t="s">
        <v>87</v>
      </c>
      <c r="F106" s="76">
        <v>91</v>
      </c>
      <c r="G106" s="78">
        <v>365981000</v>
      </c>
      <c r="H106" s="78">
        <v>283070497</v>
      </c>
      <c r="I106" s="16">
        <v>0</v>
      </c>
      <c r="J106" s="15">
        <v>0</v>
      </c>
      <c r="K106" s="16">
        <v>0</v>
      </c>
    </row>
    <row r="107" spans="1:12" ht="197.25" customHeight="1" x14ac:dyDescent="0.25">
      <c r="A107" s="80" t="s">
        <v>368</v>
      </c>
      <c r="B107" s="81" t="s">
        <v>313</v>
      </c>
      <c r="C107" s="20" t="s">
        <v>96</v>
      </c>
      <c r="D107" s="45" t="s">
        <v>97</v>
      </c>
      <c r="E107" s="31" t="s">
        <v>42</v>
      </c>
      <c r="F107" s="76">
        <v>92</v>
      </c>
      <c r="G107" s="78">
        <v>202126421.5</v>
      </c>
      <c r="H107" s="78">
        <v>103873363.78</v>
      </c>
      <c r="I107" s="78">
        <v>0</v>
      </c>
      <c r="J107" s="15">
        <v>0</v>
      </c>
      <c r="K107" s="16">
        <v>0</v>
      </c>
      <c r="L107" s="8"/>
    </row>
    <row r="108" spans="1:12" ht="255" customHeight="1" x14ac:dyDescent="0.25">
      <c r="A108" s="80" t="s">
        <v>368</v>
      </c>
      <c r="B108" s="50" t="s">
        <v>215</v>
      </c>
      <c r="C108" s="47" t="s">
        <v>211</v>
      </c>
      <c r="D108" s="50" t="s">
        <v>214</v>
      </c>
      <c r="E108" s="45" t="s">
        <v>55</v>
      </c>
      <c r="F108" s="79">
        <v>93</v>
      </c>
      <c r="G108" s="78"/>
      <c r="H108" s="78">
        <v>0</v>
      </c>
      <c r="I108" s="78">
        <v>0</v>
      </c>
      <c r="J108" s="15">
        <v>0</v>
      </c>
      <c r="K108" s="16">
        <v>75844990</v>
      </c>
    </row>
    <row r="109" spans="1:12" ht="195.75" customHeight="1" x14ac:dyDescent="0.25">
      <c r="A109" s="80" t="s">
        <v>368</v>
      </c>
      <c r="B109" s="50" t="s">
        <v>210</v>
      </c>
      <c r="C109" s="47" t="s">
        <v>213</v>
      </c>
      <c r="D109" s="50" t="s">
        <v>212</v>
      </c>
      <c r="E109" s="45" t="s">
        <v>55</v>
      </c>
      <c r="F109" s="76">
        <v>94</v>
      </c>
      <c r="G109" s="78"/>
      <c r="H109" s="78">
        <v>0</v>
      </c>
      <c r="I109" s="78">
        <v>0</v>
      </c>
      <c r="J109" s="15">
        <v>0</v>
      </c>
      <c r="K109" s="16">
        <v>689500</v>
      </c>
    </row>
    <row r="110" spans="1:12" s="26" customFormat="1" ht="134.25" customHeight="1" x14ac:dyDescent="0.25">
      <c r="A110" s="80" t="s">
        <v>369</v>
      </c>
      <c r="B110" s="75" t="s">
        <v>314</v>
      </c>
      <c r="C110" s="23" t="s">
        <v>98</v>
      </c>
      <c r="D110" s="75" t="s">
        <v>207</v>
      </c>
      <c r="E110" s="61" t="s">
        <v>50</v>
      </c>
      <c r="F110" s="76">
        <v>95</v>
      </c>
      <c r="G110" s="78">
        <v>1645437.81</v>
      </c>
      <c r="H110" s="78">
        <v>1645437.81</v>
      </c>
      <c r="I110" s="78">
        <v>1636420</v>
      </c>
      <c r="J110" s="16">
        <v>1628040</v>
      </c>
      <c r="K110" s="16">
        <v>1597210</v>
      </c>
    </row>
    <row r="111" spans="1:12" ht="180" customHeight="1" x14ac:dyDescent="0.25">
      <c r="A111" s="80" t="s">
        <v>369</v>
      </c>
      <c r="B111" s="48" t="s">
        <v>208</v>
      </c>
      <c r="C111" s="20" t="s">
        <v>226</v>
      </c>
      <c r="D111" s="50" t="s">
        <v>209</v>
      </c>
      <c r="E111" s="31" t="s">
        <v>55</v>
      </c>
      <c r="F111" s="76">
        <v>96</v>
      </c>
      <c r="G111" s="78">
        <v>2000000</v>
      </c>
      <c r="H111" s="78">
        <v>0</v>
      </c>
      <c r="I111" s="78">
        <f>63414981+101702543.2</f>
        <v>165117524.19999999</v>
      </c>
      <c r="J111" s="16">
        <v>0</v>
      </c>
      <c r="K111" s="16">
        <v>0</v>
      </c>
    </row>
    <row r="112" spans="1:12" ht="182.25" customHeight="1" x14ac:dyDescent="0.25">
      <c r="A112" s="80" t="s">
        <v>369</v>
      </c>
      <c r="B112" s="50" t="s">
        <v>208</v>
      </c>
      <c r="C112" s="23" t="s">
        <v>227</v>
      </c>
      <c r="D112" s="55" t="s">
        <v>209</v>
      </c>
      <c r="E112" s="46" t="s">
        <v>71</v>
      </c>
      <c r="F112" s="76">
        <v>97</v>
      </c>
      <c r="G112" s="78">
        <v>192605183.09999999</v>
      </c>
      <c r="H112" s="78">
        <v>0</v>
      </c>
      <c r="I112" s="78">
        <v>192605185.80000001</v>
      </c>
      <c r="J112" s="15">
        <v>0</v>
      </c>
      <c r="K112" s="16">
        <v>0</v>
      </c>
    </row>
    <row r="113" spans="1:12" ht="165" customHeight="1" x14ac:dyDescent="0.25">
      <c r="A113" s="80" t="s">
        <v>369</v>
      </c>
      <c r="B113" s="50" t="s">
        <v>315</v>
      </c>
      <c r="C113" s="43" t="s">
        <v>254</v>
      </c>
      <c r="D113" s="50" t="s">
        <v>255</v>
      </c>
      <c r="E113" s="41" t="s">
        <v>55</v>
      </c>
      <c r="F113" s="76">
        <v>98</v>
      </c>
      <c r="G113" s="78">
        <v>279191.7</v>
      </c>
      <c r="H113" s="78">
        <v>279191.7</v>
      </c>
      <c r="I113" s="78">
        <v>0</v>
      </c>
      <c r="J113" s="15">
        <v>0</v>
      </c>
      <c r="K113" s="16">
        <v>0</v>
      </c>
    </row>
    <row r="114" spans="1:12" ht="150.75" customHeight="1" x14ac:dyDescent="0.25">
      <c r="A114" s="80" t="s">
        <v>369</v>
      </c>
      <c r="B114" s="49" t="s">
        <v>316</v>
      </c>
      <c r="C114" s="36" t="s">
        <v>238</v>
      </c>
      <c r="D114" s="51" t="s">
        <v>237</v>
      </c>
      <c r="E114" s="35" t="s">
        <v>50</v>
      </c>
      <c r="F114" s="76">
        <v>99</v>
      </c>
      <c r="G114" s="78">
        <v>25816550.399999999</v>
      </c>
      <c r="H114" s="78">
        <v>0</v>
      </c>
      <c r="I114" s="78">
        <v>64214130</v>
      </c>
      <c r="J114" s="15">
        <f>80712664.77-16498534.77</f>
        <v>64214130</v>
      </c>
      <c r="K114" s="16">
        <f>80712664.77-16498534.77</f>
        <v>64214130</v>
      </c>
    </row>
    <row r="115" spans="1:12" ht="165.75" customHeight="1" x14ac:dyDescent="0.25">
      <c r="A115" s="80" t="s">
        <v>369</v>
      </c>
      <c r="B115" s="81" t="s">
        <v>317</v>
      </c>
      <c r="C115" s="43" t="s">
        <v>256</v>
      </c>
      <c r="D115" s="81" t="s">
        <v>257</v>
      </c>
      <c r="E115" s="41" t="s">
        <v>146</v>
      </c>
      <c r="F115" s="76">
        <v>100</v>
      </c>
      <c r="G115" s="78">
        <v>6024106.6600000001</v>
      </c>
      <c r="H115" s="78">
        <v>773897.58</v>
      </c>
      <c r="I115" s="78">
        <v>0</v>
      </c>
      <c r="J115" s="15">
        <v>0</v>
      </c>
      <c r="K115" s="16">
        <v>0</v>
      </c>
    </row>
    <row r="116" spans="1:12" ht="105.75" customHeight="1" x14ac:dyDescent="0.25">
      <c r="A116" s="80" t="s">
        <v>369</v>
      </c>
      <c r="B116" s="81" t="s">
        <v>110</v>
      </c>
      <c r="C116" s="20" t="s">
        <v>99</v>
      </c>
      <c r="D116" s="81" t="s">
        <v>100</v>
      </c>
      <c r="E116" s="31" t="s">
        <v>146</v>
      </c>
      <c r="F116" s="76">
        <v>101</v>
      </c>
      <c r="G116" s="78">
        <v>4158585</v>
      </c>
      <c r="H116" s="78">
        <v>1577520.43</v>
      </c>
      <c r="I116" s="78">
        <v>0</v>
      </c>
      <c r="J116" s="15">
        <v>0</v>
      </c>
      <c r="K116" s="16">
        <v>0</v>
      </c>
    </row>
    <row r="117" spans="1:12" s="71" customFormat="1" ht="66.75" customHeight="1" x14ac:dyDescent="0.25">
      <c r="A117" s="80" t="s">
        <v>369</v>
      </c>
      <c r="B117" s="81" t="s">
        <v>320</v>
      </c>
      <c r="C117" s="82" t="s">
        <v>319</v>
      </c>
      <c r="D117" s="81" t="s">
        <v>321</v>
      </c>
      <c r="E117" s="81" t="s">
        <v>55</v>
      </c>
      <c r="F117" s="76">
        <v>102</v>
      </c>
      <c r="G117" s="78"/>
      <c r="H117" s="78">
        <v>0</v>
      </c>
      <c r="I117" s="78">
        <v>0</v>
      </c>
      <c r="J117" s="77">
        <v>950956.65</v>
      </c>
      <c r="K117" s="77">
        <v>950956.65</v>
      </c>
    </row>
    <row r="118" spans="1:12" ht="80.25" customHeight="1" x14ac:dyDescent="0.25">
      <c r="A118" s="80" t="s">
        <v>369</v>
      </c>
      <c r="B118" s="81" t="s">
        <v>111</v>
      </c>
      <c r="C118" s="20" t="s">
        <v>103</v>
      </c>
      <c r="D118" s="81" t="s">
        <v>101</v>
      </c>
      <c r="E118" s="31" t="s">
        <v>146</v>
      </c>
      <c r="F118" s="76">
        <v>103</v>
      </c>
      <c r="G118" s="78">
        <v>53916399.390000001</v>
      </c>
      <c r="H118" s="78">
        <v>31183594.420000002</v>
      </c>
      <c r="I118" s="78">
        <v>29336300</v>
      </c>
      <c r="J118" s="15">
        <v>4246540</v>
      </c>
      <c r="K118" s="16">
        <v>0</v>
      </c>
    </row>
    <row r="119" spans="1:12" ht="90.75" customHeight="1" x14ac:dyDescent="0.25">
      <c r="A119" s="80" t="s">
        <v>369</v>
      </c>
      <c r="B119" s="81" t="s">
        <v>318</v>
      </c>
      <c r="C119" s="20" t="s">
        <v>102</v>
      </c>
      <c r="D119" s="81" t="s">
        <v>258</v>
      </c>
      <c r="E119" s="31" t="s">
        <v>42</v>
      </c>
      <c r="F119" s="76">
        <v>104</v>
      </c>
      <c r="G119" s="78">
        <v>67889025.489999995</v>
      </c>
      <c r="H119" s="78">
        <v>67889025.489999995</v>
      </c>
      <c r="I119" s="78">
        <v>34378655.359999999</v>
      </c>
      <c r="J119" s="15">
        <v>0</v>
      </c>
      <c r="K119" s="16">
        <v>0</v>
      </c>
    </row>
    <row r="120" spans="1:12" s="71" customFormat="1" ht="90.75" customHeight="1" x14ac:dyDescent="0.25">
      <c r="A120" s="80" t="s">
        <v>369</v>
      </c>
      <c r="B120" s="90" t="s">
        <v>340</v>
      </c>
      <c r="C120" s="82" t="s">
        <v>338</v>
      </c>
      <c r="D120" s="90" t="s">
        <v>339</v>
      </c>
      <c r="E120" s="90" t="s">
        <v>42</v>
      </c>
      <c r="F120" s="76">
        <v>105</v>
      </c>
      <c r="G120" s="78">
        <v>0</v>
      </c>
      <c r="H120" s="78">
        <v>0</v>
      </c>
      <c r="I120" s="78">
        <v>683750</v>
      </c>
      <c r="J120" s="77">
        <v>0</v>
      </c>
      <c r="K120" s="78">
        <v>0</v>
      </c>
    </row>
    <row r="121" spans="1:12" ht="61.5" customHeight="1" x14ac:dyDescent="0.25">
      <c r="A121" s="18" t="s">
        <v>370</v>
      </c>
      <c r="B121" s="19" t="s">
        <v>112</v>
      </c>
      <c r="C121" s="20" t="s">
        <v>104</v>
      </c>
      <c r="D121" s="45" t="s">
        <v>105</v>
      </c>
      <c r="E121" s="31" t="s">
        <v>55</v>
      </c>
      <c r="F121" s="76">
        <v>106</v>
      </c>
      <c r="G121" s="78">
        <v>25332962.309999999</v>
      </c>
      <c r="H121" s="78">
        <f>696180.86+2000000+1989112.69+1989098.47+2000000+1042688.6+895080.63+2000000+1456216.35+1989288.92+1989170.13+3166767.24+4019358.42+86770.15</f>
        <v>25319732.460000001</v>
      </c>
      <c r="I121" s="78">
        <f>1010000+2000000+2000000+2000000+100000</f>
        <v>7110000</v>
      </c>
      <c r="J121" s="15">
        <v>100000</v>
      </c>
      <c r="K121" s="16">
        <v>100000</v>
      </c>
    </row>
    <row r="122" spans="1:12" ht="60.75" customHeight="1" x14ac:dyDescent="0.25">
      <c r="A122" s="80" t="s">
        <v>370</v>
      </c>
      <c r="B122" s="19" t="s">
        <v>112</v>
      </c>
      <c r="C122" s="20" t="s">
        <v>106</v>
      </c>
      <c r="D122" s="45" t="s">
        <v>105</v>
      </c>
      <c r="E122" s="31" t="s">
        <v>50</v>
      </c>
      <c r="F122" s="76">
        <v>107</v>
      </c>
      <c r="G122" s="78">
        <v>36457953.159999996</v>
      </c>
      <c r="H122" s="78">
        <v>32240291.859999999</v>
      </c>
      <c r="I122" s="78">
        <f>1553140+10646320</f>
        <v>12199460</v>
      </c>
      <c r="J122" s="15">
        <v>15187330</v>
      </c>
      <c r="K122" s="16">
        <v>15655200</v>
      </c>
    </row>
    <row r="123" spans="1:12" ht="75.75" customHeight="1" x14ac:dyDescent="0.25">
      <c r="A123" s="80" t="s">
        <v>370</v>
      </c>
      <c r="B123" s="22" t="s">
        <v>112</v>
      </c>
      <c r="C123" s="20" t="s">
        <v>107</v>
      </c>
      <c r="D123" s="45" t="s">
        <v>105</v>
      </c>
      <c r="E123" s="31" t="s">
        <v>146</v>
      </c>
      <c r="F123" s="76">
        <v>108</v>
      </c>
      <c r="G123" s="78">
        <v>213670</v>
      </c>
      <c r="H123" s="78">
        <v>213670</v>
      </c>
      <c r="I123" s="78">
        <v>212170</v>
      </c>
      <c r="J123" s="78">
        <v>212170</v>
      </c>
      <c r="K123" s="16">
        <v>212170</v>
      </c>
    </row>
    <row r="124" spans="1:12" ht="76.5" customHeight="1" x14ac:dyDescent="0.25">
      <c r="A124" s="18" t="s">
        <v>371</v>
      </c>
      <c r="B124" s="88" t="s">
        <v>113</v>
      </c>
      <c r="C124" s="20" t="s">
        <v>115</v>
      </c>
      <c r="D124" s="88" t="s">
        <v>114</v>
      </c>
      <c r="E124" s="31" t="s">
        <v>55</v>
      </c>
      <c r="F124" s="76">
        <v>109</v>
      </c>
      <c r="G124" s="78">
        <v>1878484.13</v>
      </c>
      <c r="H124" s="78">
        <v>1454167.66</v>
      </c>
      <c r="I124" s="16">
        <f>1790099.07+77419.93+3000</f>
        <v>1870519</v>
      </c>
      <c r="J124" s="15">
        <v>1870519</v>
      </c>
      <c r="K124" s="16">
        <v>1870519</v>
      </c>
      <c r="L124" s="8"/>
    </row>
    <row r="125" spans="1:12" ht="75" customHeight="1" x14ac:dyDescent="0.25">
      <c r="A125" s="80" t="s">
        <v>371</v>
      </c>
      <c r="B125" s="19" t="s">
        <v>113</v>
      </c>
      <c r="C125" s="20" t="s">
        <v>116</v>
      </c>
      <c r="D125" s="88" t="s">
        <v>114</v>
      </c>
      <c r="E125" s="31" t="s">
        <v>50</v>
      </c>
      <c r="F125" s="76">
        <v>110</v>
      </c>
      <c r="G125" s="78">
        <v>665625610.98000002</v>
      </c>
      <c r="H125" s="78">
        <v>483842433</v>
      </c>
      <c r="I125" s="16">
        <f>19229810+241463810+440374490</f>
        <v>701068110</v>
      </c>
      <c r="J125" s="15">
        <f>19229810+252425290+448471470</f>
        <v>720126570</v>
      </c>
      <c r="K125" s="16">
        <f>19229810+260812210+461463080</f>
        <v>741505100</v>
      </c>
    </row>
    <row r="126" spans="1:12" ht="105" customHeight="1" x14ac:dyDescent="0.25">
      <c r="A126" s="80" t="s">
        <v>371</v>
      </c>
      <c r="B126" s="19" t="s">
        <v>113</v>
      </c>
      <c r="C126" s="20" t="s">
        <v>117</v>
      </c>
      <c r="D126" s="45" t="s">
        <v>114</v>
      </c>
      <c r="E126" s="31" t="s">
        <v>89</v>
      </c>
      <c r="F126" s="76">
        <v>111</v>
      </c>
      <c r="G126" s="78">
        <v>195550248.65000001</v>
      </c>
      <c r="H126" s="78">
        <v>159129149.69999999</v>
      </c>
      <c r="I126" s="16">
        <f>1748130+51254900+150120+63251900+32714150+3130480+576370+34192310</f>
        <v>187018360</v>
      </c>
      <c r="J126" s="78">
        <f>1748130+52793840+150120+63251900+32725080+3130480+334450</f>
        <v>154134000</v>
      </c>
      <c r="K126" s="78">
        <f>1748130+54381390+150120+63251900+32727020+3130480+135380</f>
        <v>155524420</v>
      </c>
    </row>
    <row r="127" spans="1:12" ht="123" customHeight="1" x14ac:dyDescent="0.25">
      <c r="A127" s="80" t="s">
        <v>371</v>
      </c>
      <c r="B127" s="19" t="s">
        <v>113</v>
      </c>
      <c r="C127" s="20" t="s">
        <v>118</v>
      </c>
      <c r="D127" s="45" t="s">
        <v>114</v>
      </c>
      <c r="E127" s="31" t="s">
        <v>119</v>
      </c>
      <c r="F127" s="79">
        <v>112</v>
      </c>
      <c r="G127" s="78">
        <v>4217168.57</v>
      </c>
      <c r="H127" s="78">
        <v>3203861.26</v>
      </c>
      <c r="I127" s="16">
        <f>814780.86+3277489.82</f>
        <v>4092270.6799999997</v>
      </c>
      <c r="J127" s="78">
        <f>814780.86+3277490.08</f>
        <v>4092270.94</v>
      </c>
      <c r="K127" s="78">
        <f>814780.86+3277490.08</f>
        <v>4092270.94</v>
      </c>
    </row>
    <row r="128" spans="1:12" ht="93" customHeight="1" x14ac:dyDescent="0.25">
      <c r="A128" s="80" t="s">
        <v>371</v>
      </c>
      <c r="B128" s="19" t="s">
        <v>113</v>
      </c>
      <c r="C128" s="20" t="s">
        <v>120</v>
      </c>
      <c r="D128" s="46" t="s">
        <v>114</v>
      </c>
      <c r="E128" s="31" t="s">
        <v>42</v>
      </c>
      <c r="F128" s="79">
        <v>113</v>
      </c>
      <c r="G128" s="78">
        <v>2733234</v>
      </c>
      <c r="H128" s="78">
        <v>2732876.01</v>
      </c>
      <c r="I128" s="16">
        <v>2470290</v>
      </c>
      <c r="J128" s="78">
        <v>2470290</v>
      </c>
      <c r="K128" s="78">
        <v>2470290</v>
      </c>
    </row>
    <row r="129" spans="1:11" ht="74.25" customHeight="1" x14ac:dyDescent="0.25">
      <c r="A129" s="80" t="s">
        <v>371</v>
      </c>
      <c r="B129" s="19" t="s">
        <v>113</v>
      </c>
      <c r="C129" s="20" t="s">
        <v>121</v>
      </c>
      <c r="D129" s="45" t="s">
        <v>114</v>
      </c>
      <c r="E129" s="31" t="s">
        <v>173</v>
      </c>
      <c r="F129" s="76">
        <v>114</v>
      </c>
      <c r="G129" s="78">
        <v>1862034.34</v>
      </c>
      <c r="H129" s="78">
        <v>1420619.91</v>
      </c>
      <c r="I129" s="16">
        <f>73814.55+1768773.12</f>
        <v>1842587.6700000002</v>
      </c>
      <c r="J129" s="78">
        <f>73814.55+1768773.12</f>
        <v>1842587.6700000002</v>
      </c>
      <c r="K129" s="78">
        <f>73814.55+1768773.12</f>
        <v>1842587.6700000002</v>
      </c>
    </row>
    <row r="130" spans="1:11" ht="159" customHeight="1" x14ac:dyDescent="0.25">
      <c r="A130" s="80" t="s">
        <v>371</v>
      </c>
      <c r="B130" s="88" t="s">
        <v>322</v>
      </c>
      <c r="C130" s="20" t="s">
        <v>122</v>
      </c>
      <c r="D130" s="88" t="s">
        <v>323</v>
      </c>
      <c r="E130" s="31" t="s">
        <v>50</v>
      </c>
      <c r="F130" s="76">
        <v>115</v>
      </c>
      <c r="G130" s="78">
        <v>21939541.68</v>
      </c>
      <c r="H130" s="78">
        <v>6187997</v>
      </c>
      <c r="I130" s="16">
        <v>18709500</v>
      </c>
      <c r="J130" s="78">
        <v>18709500</v>
      </c>
      <c r="K130" s="78">
        <v>18709500</v>
      </c>
    </row>
    <row r="131" spans="1:11" ht="141.75" customHeight="1" x14ac:dyDescent="0.25">
      <c r="A131" s="80" t="s">
        <v>372</v>
      </c>
      <c r="B131" s="88" t="s">
        <v>123</v>
      </c>
      <c r="C131" s="20" t="s">
        <v>124</v>
      </c>
      <c r="D131" s="88" t="s">
        <v>125</v>
      </c>
      <c r="E131" s="31" t="s">
        <v>89</v>
      </c>
      <c r="F131" s="76">
        <v>116</v>
      </c>
      <c r="G131" s="78">
        <v>73749298.609999999</v>
      </c>
      <c r="H131" s="78">
        <v>62600000</v>
      </c>
      <c r="I131" s="16">
        <v>73814560</v>
      </c>
      <c r="J131" s="15">
        <v>78991610</v>
      </c>
      <c r="K131" s="16">
        <v>78991610</v>
      </c>
    </row>
    <row r="132" spans="1:11" s="26" customFormat="1" ht="126" customHeight="1" x14ac:dyDescent="0.25">
      <c r="A132" s="80" t="s">
        <v>372</v>
      </c>
      <c r="B132" s="87" t="s">
        <v>324</v>
      </c>
      <c r="C132" s="23" t="s">
        <v>126</v>
      </c>
      <c r="D132" s="87" t="s">
        <v>325</v>
      </c>
      <c r="E132" s="66" t="s">
        <v>55</v>
      </c>
      <c r="F132" s="76">
        <v>117</v>
      </c>
      <c r="G132" s="78">
        <v>47370</v>
      </c>
      <c r="H132" s="78">
        <v>3400</v>
      </c>
      <c r="I132" s="16">
        <v>54200</v>
      </c>
      <c r="J132" s="16">
        <v>244830</v>
      </c>
      <c r="K132" s="16">
        <v>53280</v>
      </c>
    </row>
    <row r="133" spans="1:11" s="26" customFormat="1" ht="134.25" customHeight="1" x14ac:dyDescent="0.25">
      <c r="A133" s="80" t="s">
        <v>372</v>
      </c>
      <c r="B133" s="87" t="s">
        <v>326</v>
      </c>
      <c r="C133" s="23" t="s">
        <v>127</v>
      </c>
      <c r="D133" s="87" t="s">
        <v>327</v>
      </c>
      <c r="E133" s="44" t="s">
        <v>89</v>
      </c>
      <c r="F133" s="76">
        <v>118</v>
      </c>
      <c r="G133" s="78">
        <v>9183582.2200000007</v>
      </c>
      <c r="H133" s="78">
        <v>9183582.2200000007</v>
      </c>
      <c r="I133" s="16">
        <v>9146470</v>
      </c>
      <c r="J133" s="16">
        <v>9512330</v>
      </c>
      <c r="K133" s="16">
        <v>9512330</v>
      </c>
    </row>
    <row r="134" spans="1:11" ht="104.25" customHeight="1" x14ac:dyDescent="0.25">
      <c r="A134" s="80" t="s">
        <v>372</v>
      </c>
      <c r="B134" s="88" t="s">
        <v>128</v>
      </c>
      <c r="C134" s="20" t="s">
        <v>129</v>
      </c>
      <c r="D134" s="88" t="s">
        <v>130</v>
      </c>
      <c r="E134" s="31" t="s">
        <v>89</v>
      </c>
      <c r="F134" s="76">
        <v>119</v>
      </c>
      <c r="G134" s="78">
        <v>81261540.209999993</v>
      </c>
      <c r="H134" s="78">
        <v>69829000</v>
      </c>
      <c r="I134" s="16">
        <v>84799780</v>
      </c>
      <c r="J134" s="78">
        <v>84799780</v>
      </c>
      <c r="K134" s="78">
        <v>84799780</v>
      </c>
    </row>
    <row r="135" spans="1:11" ht="120" customHeight="1" x14ac:dyDescent="0.25">
      <c r="A135" s="80" t="s">
        <v>372</v>
      </c>
      <c r="B135" s="88" t="s">
        <v>328</v>
      </c>
      <c r="C135" s="20" t="s">
        <v>131</v>
      </c>
      <c r="D135" s="88" t="s">
        <v>329</v>
      </c>
      <c r="E135" s="31" t="s">
        <v>89</v>
      </c>
      <c r="F135" s="76">
        <v>120</v>
      </c>
      <c r="G135" s="78">
        <v>22575.55</v>
      </c>
      <c r="H135" s="78">
        <v>22575.55</v>
      </c>
      <c r="I135" s="16">
        <v>20620</v>
      </c>
      <c r="J135" s="78">
        <v>20620</v>
      </c>
      <c r="K135" s="78">
        <v>20620</v>
      </c>
    </row>
    <row r="136" spans="1:11" ht="102.75" customHeight="1" x14ac:dyDescent="0.25">
      <c r="A136" s="80" t="s">
        <v>372</v>
      </c>
      <c r="B136" s="89" t="s">
        <v>330</v>
      </c>
      <c r="C136" s="67" t="s">
        <v>259</v>
      </c>
      <c r="D136" s="88" t="s">
        <v>260</v>
      </c>
      <c r="E136" s="65" t="s">
        <v>89</v>
      </c>
      <c r="F136" s="76">
        <v>121</v>
      </c>
      <c r="G136" s="78">
        <v>204714087</v>
      </c>
      <c r="H136" s="78">
        <v>204694127</v>
      </c>
      <c r="I136" s="16">
        <v>247899500</v>
      </c>
      <c r="J136" s="16">
        <v>258732440</v>
      </c>
      <c r="K136" s="16">
        <v>269094790</v>
      </c>
    </row>
    <row r="137" spans="1:11" ht="193.5" customHeight="1" x14ac:dyDescent="0.25">
      <c r="A137" s="80" t="s">
        <v>372</v>
      </c>
      <c r="B137" s="88" t="s">
        <v>132</v>
      </c>
      <c r="C137" s="20" t="s">
        <v>134</v>
      </c>
      <c r="D137" s="88" t="s">
        <v>133</v>
      </c>
      <c r="E137" s="31" t="s">
        <v>89</v>
      </c>
      <c r="F137" s="76">
        <v>122</v>
      </c>
      <c r="G137" s="78">
        <v>81999833.489999995</v>
      </c>
      <c r="H137" s="78">
        <v>52276648.450000003</v>
      </c>
      <c r="I137" s="16">
        <v>70376320</v>
      </c>
      <c r="J137" s="15">
        <v>73096980</v>
      </c>
      <c r="K137" s="16">
        <v>73137620</v>
      </c>
    </row>
    <row r="138" spans="1:11" ht="112.5" customHeight="1" x14ac:dyDescent="0.25">
      <c r="A138" s="80" t="s">
        <v>372</v>
      </c>
      <c r="B138" s="88" t="s">
        <v>135</v>
      </c>
      <c r="C138" s="20" t="s">
        <v>137</v>
      </c>
      <c r="D138" s="88" t="s">
        <v>136</v>
      </c>
      <c r="E138" s="31" t="s">
        <v>89</v>
      </c>
      <c r="F138" s="76">
        <v>123</v>
      </c>
      <c r="G138" s="78">
        <v>2631179.38</v>
      </c>
      <c r="H138" s="78">
        <v>2392862.38</v>
      </c>
      <c r="I138" s="16">
        <v>3082180</v>
      </c>
      <c r="J138" s="15">
        <v>3525180</v>
      </c>
      <c r="K138" s="16">
        <v>3525180</v>
      </c>
    </row>
    <row r="139" spans="1:11" s="71" customFormat="1" ht="112.5" customHeight="1" x14ac:dyDescent="0.25">
      <c r="A139" s="100" t="s">
        <v>372</v>
      </c>
      <c r="B139" s="101" t="s">
        <v>381</v>
      </c>
      <c r="C139" s="102" t="s">
        <v>382</v>
      </c>
      <c r="D139" s="99" t="s">
        <v>383</v>
      </c>
      <c r="E139" s="101" t="s">
        <v>89</v>
      </c>
      <c r="F139" s="76">
        <v>124</v>
      </c>
      <c r="G139" s="78">
        <v>1980615</v>
      </c>
      <c r="H139" s="78">
        <v>0</v>
      </c>
      <c r="I139" s="78"/>
      <c r="J139" s="77"/>
      <c r="K139" s="78"/>
    </row>
    <row r="140" spans="1:11" s="71" customFormat="1" ht="112.5" customHeight="1" x14ac:dyDescent="0.25">
      <c r="A140" s="80" t="s">
        <v>372</v>
      </c>
      <c r="B140" s="107" t="s">
        <v>384</v>
      </c>
      <c r="C140" s="82" t="s">
        <v>385</v>
      </c>
      <c r="D140" s="107" t="s">
        <v>386</v>
      </c>
      <c r="E140" s="95" t="s">
        <v>173</v>
      </c>
      <c r="F140" s="76">
        <v>125</v>
      </c>
      <c r="G140" s="78">
        <v>104076.22</v>
      </c>
      <c r="H140" s="78">
        <v>0</v>
      </c>
      <c r="I140" s="78"/>
      <c r="J140" s="77"/>
      <c r="K140" s="78"/>
    </row>
    <row r="141" spans="1:11" ht="108" customHeight="1" x14ac:dyDescent="0.25">
      <c r="A141" s="103" t="s">
        <v>372</v>
      </c>
      <c r="B141" s="48" t="s">
        <v>216</v>
      </c>
      <c r="C141" s="104" t="s">
        <v>218</v>
      </c>
      <c r="D141" s="105" t="s">
        <v>217</v>
      </c>
      <c r="E141" s="106" t="s">
        <v>89</v>
      </c>
      <c r="F141" s="76">
        <v>126</v>
      </c>
      <c r="G141" s="78">
        <v>88609028.629999995</v>
      </c>
      <c r="H141" s="78">
        <v>65043033.380000003</v>
      </c>
      <c r="I141" s="16">
        <v>104239310</v>
      </c>
      <c r="J141" s="15">
        <v>117133250</v>
      </c>
      <c r="K141" s="16">
        <v>123367900</v>
      </c>
    </row>
    <row r="142" spans="1:11" ht="108" customHeight="1" x14ac:dyDescent="0.25">
      <c r="A142" s="80" t="s">
        <v>373</v>
      </c>
      <c r="B142" s="19" t="s">
        <v>138</v>
      </c>
      <c r="C142" s="20" t="s">
        <v>139</v>
      </c>
      <c r="D142" s="45" t="s">
        <v>140</v>
      </c>
      <c r="E142" s="31" t="s">
        <v>89</v>
      </c>
      <c r="F142" s="76">
        <v>127</v>
      </c>
      <c r="G142" s="78">
        <v>273987675.11000001</v>
      </c>
      <c r="H142" s="78">
        <v>212508732.27000001</v>
      </c>
      <c r="I142" s="16">
        <v>276816780</v>
      </c>
      <c r="J142" s="15">
        <v>272147360</v>
      </c>
      <c r="K142" s="16">
        <v>267574020</v>
      </c>
    </row>
    <row r="143" spans="1:11" ht="119.25" customHeight="1" x14ac:dyDescent="0.25">
      <c r="A143" s="80" t="s">
        <v>373</v>
      </c>
      <c r="B143" s="19" t="s">
        <v>138</v>
      </c>
      <c r="C143" s="20" t="s">
        <v>141</v>
      </c>
      <c r="D143" s="45" t="s">
        <v>140</v>
      </c>
      <c r="E143" s="31" t="s">
        <v>119</v>
      </c>
      <c r="F143" s="76">
        <v>128</v>
      </c>
      <c r="G143" s="78">
        <v>16705685.15</v>
      </c>
      <c r="H143" s="78">
        <v>11538757.949999999</v>
      </c>
      <c r="I143" s="16">
        <v>15596583.289999999</v>
      </c>
      <c r="J143" s="15">
        <v>15596583.289999999</v>
      </c>
      <c r="K143" s="16">
        <v>15596583.289999999</v>
      </c>
    </row>
    <row r="144" spans="1:11" ht="153" customHeight="1" x14ac:dyDescent="0.25">
      <c r="A144" s="80" t="s">
        <v>374</v>
      </c>
      <c r="B144" s="90" t="s">
        <v>331</v>
      </c>
      <c r="C144" s="62" t="s">
        <v>265</v>
      </c>
      <c r="D144" s="90" t="s">
        <v>332</v>
      </c>
      <c r="E144" s="60" t="s">
        <v>50</v>
      </c>
      <c r="F144" s="76">
        <v>129</v>
      </c>
      <c r="G144" s="78">
        <v>17863440</v>
      </c>
      <c r="H144" s="78">
        <v>2978676.16</v>
      </c>
      <c r="I144" s="16">
        <v>53590320</v>
      </c>
      <c r="J144" s="78">
        <v>53590320</v>
      </c>
      <c r="K144" s="78">
        <v>53590320</v>
      </c>
    </row>
    <row r="145" spans="1:12" ht="60" x14ac:dyDescent="0.25">
      <c r="A145" s="80" t="s">
        <v>375</v>
      </c>
      <c r="B145" s="90" t="s">
        <v>142</v>
      </c>
      <c r="C145" s="23" t="s">
        <v>262</v>
      </c>
      <c r="D145" s="90" t="s">
        <v>143</v>
      </c>
      <c r="E145" s="31" t="s">
        <v>55</v>
      </c>
      <c r="F145" s="76">
        <v>130</v>
      </c>
      <c r="G145" s="78">
        <v>1365869.92</v>
      </c>
      <c r="H145" s="78">
        <v>883979.91</v>
      </c>
      <c r="I145" s="16">
        <v>1365870</v>
      </c>
      <c r="J145" s="78">
        <v>1365870</v>
      </c>
      <c r="K145" s="78">
        <v>1365870</v>
      </c>
      <c r="L145" s="8"/>
    </row>
    <row r="146" spans="1:12" ht="105" x14ac:dyDescent="0.25">
      <c r="A146" s="80" t="s">
        <v>375</v>
      </c>
      <c r="B146" s="19" t="s">
        <v>142</v>
      </c>
      <c r="C146" s="20" t="s">
        <v>263</v>
      </c>
      <c r="D146" s="90" t="s">
        <v>143</v>
      </c>
      <c r="E146" s="31" t="s">
        <v>89</v>
      </c>
      <c r="F146" s="76">
        <v>131</v>
      </c>
      <c r="G146" s="78">
        <v>790880.51</v>
      </c>
      <c r="H146" s="78">
        <v>683844.05</v>
      </c>
      <c r="I146" s="16">
        <v>0</v>
      </c>
      <c r="J146" s="15">
        <v>0</v>
      </c>
      <c r="K146" s="16">
        <v>0</v>
      </c>
    </row>
    <row r="147" spans="1:12" ht="60" x14ac:dyDescent="0.25">
      <c r="A147" s="80" t="s">
        <v>376</v>
      </c>
      <c r="B147" s="19" t="s">
        <v>144</v>
      </c>
      <c r="C147" s="20" t="s">
        <v>147</v>
      </c>
      <c r="D147" s="90" t="s">
        <v>145</v>
      </c>
      <c r="E147" s="31" t="s">
        <v>55</v>
      </c>
      <c r="F147" s="76">
        <v>132</v>
      </c>
      <c r="G147" s="78">
        <v>2992800</v>
      </c>
      <c r="H147" s="78">
        <v>3041286</v>
      </c>
      <c r="I147" s="16">
        <v>0</v>
      </c>
      <c r="J147" s="15">
        <v>0</v>
      </c>
      <c r="K147" s="16">
        <v>0</v>
      </c>
    </row>
    <row r="148" spans="1:12" ht="60" x14ac:dyDescent="0.25">
      <c r="A148" s="80" t="s">
        <v>376</v>
      </c>
      <c r="B148" s="19" t="s">
        <v>144</v>
      </c>
      <c r="C148" s="20" t="s">
        <v>148</v>
      </c>
      <c r="D148" s="90" t="s">
        <v>145</v>
      </c>
      <c r="E148" s="31" t="s">
        <v>50</v>
      </c>
      <c r="F148" s="76">
        <v>133</v>
      </c>
      <c r="G148" s="78">
        <v>534564.48</v>
      </c>
      <c r="H148" s="78">
        <v>348311.18</v>
      </c>
      <c r="I148" s="16">
        <v>58400</v>
      </c>
      <c r="J148" s="78">
        <v>58400</v>
      </c>
      <c r="K148" s="78">
        <v>58400</v>
      </c>
      <c r="L148" s="8"/>
    </row>
    <row r="149" spans="1:12" ht="75" x14ac:dyDescent="0.25">
      <c r="A149" s="80" t="s">
        <v>376</v>
      </c>
      <c r="B149" s="19" t="s">
        <v>144</v>
      </c>
      <c r="C149" s="20" t="s">
        <v>149</v>
      </c>
      <c r="D149" s="45" t="s">
        <v>145</v>
      </c>
      <c r="E149" s="31" t="s">
        <v>146</v>
      </c>
      <c r="F149" s="76">
        <v>134</v>
      </c>
      <c r="G149" s="78">
        <v>410000</v>
      </c>
      <c r="H149" s="78">
        <v>206950</v>
      </c>
      <c r="I149" s="16">
        <v>410000</v>
      </c>
      <c r="J149" s="78">
        <v>410000</v>
      </c>
      <c r="K149" s="78">
        <v>410000</v>
      </c>
    </row>
    <row r="150" spans="1:12" ht="141" customHeight="1" x14ac:dyDescent="0.25">
      <c r="A150" s="80" t="s">
        <v>377</v>
      </c>
      <c r="B150" s="19" t="s">
        <v>150</v>
      </c>
      <c r="C150" s="20" t="s">
        <v>151</v>
      </c>
      <c r="D150" s="45" t="s">
        <v>152</v>
      </c>
      <c r="E150" s="31" t="s">
        <v>50</v>
      </c>
      <c r="F150" s="76">
        <v>135</v>
      </c>
      <c r="G150" s="78">
        <v>56794.73</v>
      </c>
      <c r="H150" s="78">
        <v>56794.73</v>
      </c>
      <c r="I150" s="16">
        <v>0</v>
      </c>
      <c r="J150" s="15">
        <v>0</v>
      </c>
      <c r="K150" s="16">
        <v>0</v>
      </c>
    </row>
    <row r="151" spans="1:12" ht="106.5" customHeight="1" x14ac:dyDescent="0.25">
      <c r="A151" s="80" t="s">
        <v>378</v>
      </c>
      <c r="B151" s="19" t="s">
        <v>153</v>
      </c>
      <c r="C151" s="20" t="s">
        <v>154</v>
      </c>
      <c r="D151" s="45" t="s">
        <v>155</v>
      </c>
      <c r="E151" s="31" t="s">
        <v>89</v>
      </c>
      <c r="F151" s="76">
        <v>136</v>
      </c>
      <c r="G151" s="78">
        <v>-62259.16</v>
      </c>
      <c r="H151" s="78">
        <v>-62259.16</v>
      </c>
      <c r="I151" s="16">
        <v>0</v>
      </c>
      <c r="J151" s="15">
        <v>0</v>
      </c>
      <c r="K151" s="16">
        <v>0</v>
      </c>
    </row>
    <row r="152" spans="1:12" ht="90" customHeight="1" x14ac:dyDescent="0.25">
      <c r="A152" s="80" t="s">
        <v>379</v>
      </c>
      <c r="B152" s="19" t="s">
        <v>153</v>
      </c>
      <c r="C152" s="20" t="s">
        <v>156</v>
      </c>
      <c r="D152" s="45" t="s">
        <v>157</v>
      </c>
      <c r="E152" s="31" t="s">
        <v>55</v>
      </c>
      <c r="F152" s="76">
        <v>137</v>
      </c>
      <c r="G152" s="78">
        <v>-3812694.65</v>
      </c>
      <c r="H152" s="78">
        <v>-3812694.65</v>
      </c>
      <c r="I152" s="16">
        <v>0</v>
      </c>
      <c r="J152" s="15">
        <v>0</v>
      </c>
      <c r="K152" s="16">
        <v>0</v>
      </c>
    </row>
    <row r="153" spans="1:12" ht="94.5" customHeight="1" x14ac:dyDescent="0.25">
      <c r="A153" s="80" t="s">
        <v>379</v>
      </c>
      <c r="B153" s="19" t="s">
        <v>153</v>
      </c>
      <c r="C153" s="20" t="s">
        <v>158</v>
      </c>
      <c r="D153" s="45" t="s">
        <v>157</v>
      </c>
      <c r="E153" s="31" t="s">
        <v>50</v>
      </c>
      <c r="F153" s="76">
        <v>138</v>
      </c>
      <c r="G153" s="78">
        <v>-5522379.7699999996</v>
      </c>
      <c r="H153" s="78">
        <v>-5522379.7699999996</v>
      </c>
      <c r="I153" s="16">
        <v>0</v>
      </c>
      <c r="J153" s="15">
        <v>0</v>
      </c>
      <c r="K153" s="16">
        <v>0</v>
      </c>
    </row>
    <row r="154" spans="1:12" ht="73.5" customHeight="1" x14ac:dyDescent="0.25">
      <c r="A154" s="80" t="s">
        <v>379</v>
      </c>
      <c r="B154" s="35" t="s">
        <v>153</v>
      </c>
      <c r="C154" s="36" t="s">
        <v>239</v>
      </c>
      <c r="D154" s="45" t="s">
        <v>157</v>
      </c>
      <c r="E154" s="35" t="s">
        <v>146</v>
      </c>
      <c r="F154" s="79">
        <v>139</v>
      </c>
      <c r="G154" s="78">
        <v>-2176.83</v>
      </c>
      <c r="H154" s="78">
        <v>-2176.83</v>
      </c>
      <c r="I154" s="16">
        <v>0</v>
      </c>
      <c r="J154" s="15">
        <v>0</v>
      </c>
      <c r="K154" s="16">
        <v>0</v>
      </c>
    </row>
    <row r="155" spans="1:12" ht="102.75" customHeight="1" x14ac:dyDescent="0.25">
      <c r="A155" s="80" t="s">
        <v>379</v>
      </c>
      <c r="B155" s="19" t="s">
        <v>153</v>
      </c>
      <c r="C155" s="20" t="s">
        <v>159</v>
      </c>
      <c r="D155" s="45" t="s">
        <v>157</v>
      </c>
      <c r="E155" s="31" t="s">
        <v>89</v>
      </c>
      <c r="F155" s="79">
        <v>140</v>
      </c>
      <c r="G155" s="78">
        <v>-231967.49</v>
      </c>
      <c r="H155" s="78">
        <v>-231967.49</v>
      </c>
      <c r="I155" s="16">
        <v>0</v>
      </c>
      <c r="J155" s="15">
        <v>0</v>
      </c>
      <c r="K155" s="16">
        <v>0</v>
      </c>
    </row>
    <row r="156" spans="1:12" ht="89.25" customHeight="1" x14ac:dyDescent="0.25">
      <c r="A156" s="80" t="s">
        <v>379</v>
      </c>
      <c r="B156" s="19" t="s">
        <v>153</v>
      </c>
      <c r="C156" s="20" t="s">
        <v>160</v>
      </c>
      <c r="D156" s="45" t="s">
        <v>157</v>
      </c>
      <c r="E156" s="31" t="s">
        <v>42</v>
      </c>
      <c r="F156" s="79">
        <v>141</v>
      </c>
      <c r="G156" s="78">
        <v>-16744524.34</v>
      </c>
      <c r="H156" s="78">
        <v>-16744524.34</v>
      </c>
      <c r="I156" s="16">
        <v>0</v>
      </c>
      <c r="J156" s="15">
        <v>0</v>
      </c>
      <c r="K156" s="16">
        <v>0</v>
      </c>
    </row>
    <row r="157" spans="1:12" x14ac:dyDescent="0.25">
      <c r="A157" s="17"/>
      <c r="B157" s="29"/>
      <c r="C157" s="29"/>
      <c r="D157" s="56"/>
      <c r="E157" s="30" t="s">
        <v>18</v>
      </c>
      <c r="F157" s="14"/>
      <c r="G157" s="78">
        <f>SUM(G16:G156)</f>
        <v>3772815894.920001</v>
      </c>
      <c r="H157" s="78">
        <f>SUM(H16:H156)</f>
        <v>2622708971.5099998</v>
      </c>
      <c r="I157" s="78">
        <f>SUM(I16:I156)</f>
        <v>3758339630.6599994</v>
      </c>
      <c r="J157" s="78">
        <f>SUM(J16:J156)</f>
        <v>3151887552.21</v>
      </c>
      <c r="K157" s="78">
        <f>SUM(K16:K156)</f>
        <v>3248519572.21</v>
      </c>
    </row>
    <row r="158" spans="1:12" x14ac:dyDescent="0.25">
      <c r="B158" s="3"/>
      <c r="C158" s="3"/>
      <c r="D158" s="53"/>
      <c r="E158" s="33"/>
      <c r="F158" s="9"/>
      <c r="G158" s="10"/>
      <c r="H158" s="10"/>
      <c r="I158" s="10"/>
      <c r="J158" s="10"/>
      <c r="K158" s="10"/>
    </row>
    <row r="159" spans="1:12" x14ac:dyDescent="0.25">
      <c r="B159" s="3"/>
      <c r="C159" s="3"/>
      <c r="D159" s="53"/>
      <c r="E159" s="33"/>
      <c r="F159" s="9"/>
      <c r="G159" s="10"/>
      <c r="H159" s="10"/>
      <c r="I159" s="10"/>
      <c r="J159" s="10"/>
      <c r="K159" s="10"/>
    </row>
    <row r="160" spans="1:12" ht="33" customHeight="1" x14ac:dyDescent="0.3">
      <c r="A160" s="151" t="s">
        <v>380</v>
      </c>
      <c r="B160" s="114"/>
      <c r="C160" s="114"/>
      <c r="D160" s="114"/>
      <c r="E160" s="114"/>
      <c r="F160" s="9"/>
      <c r="G160" s="108"/>
      <c r="H160" s="149"/>
      <c r="I160" s="149"/>
      <c r="J160" s="147" t="s">
        <v>221</v>
      </c>
      <c r="K160" s="147"/>
    </row>
    <row r="161" spans="1:11" ht="15" customHeight="1" x14ac:dyDescent="0.25">
      <c r="B161" s="13"/>
      <c r="C161" s="11"/>
      <c r="D161" s="57"/>
      <c r="E161" s="34"/>
      <c r="F161" s="12"/>
      <c r="G161" s="12"/>
      <c r="H161" s="150"/>
      <c r="I161" s="150"/>
      <c r="J161" s="148" t="s">
        <v>19</v>
      </c>
      <c r="K161" s="148"/>
    </row>
    <row r="162" spans="1:11" hidden="1" x14ac:dyDescent="0.25">
      <c r="D162" s="52"/>
      <c r="E162" s="3"/>
      <c r="F162" s="3"/>
      <c r="G162" s="96"/>
      <c r="H162" s="96"/>
      <c r="J162" s="8"/>
      <c r="K162" s="8"/>
    </row>
    <row r="163" spans="1:11" ht="18.75" x14ac:dyDescent="0.3">
      <c r="A163" s="68">
        <v>44149</v>
      </c>
      <c r="B163" s="37"/>
      <c r="C163" s="21"/>
      <c r="D163" s="52"/>
      <c r="E163" s="3"/>
      <c r="F163" s="3"/>
      <c r="G163" s="72"/>
    </row>
    <row r="164" spans="1:11" x14ac:dyDescent="0.25">
      <c r="D164" s="52"/>
      <c r="E164" s="34"/>
      <c r="G164" s="85"/>
    </row>
    <row r="165" spans="1:11" x14ac:dyDescent="0.25">
      <c r="D165" s="52"/>
      <c r="E165" s="34"/>
      <c r="G165" s="85"/>
    </row>
    <row r="166" spans="1:11" x14ac:dyDescent="0.25">
      <c r="D166" s="52"/>
      <c r="E166" s="34"/>
      <c r="G166" s="85"/>
    </row>
    <row r="167" spans="1:11" x14ac:dyDescent="0.25">
      <c r="D167" s="52"/>
      <c r="E167" s="34"/>
      <c r="G167" s="85"/>
    </row>
    <row r="168" spans="1:11" x14ac:dyDescent="0.25">
      <c r="D168" s="52"/>
      <c r="E168" s="34"/>
      <c r="G168" s="85"/>
    </row>
    <row r="169" spans="1:11" x14ac:dyDescent="0.25">
      <c r="D169" s="52"/>
      <c r="E169" s="34"/>
      <c r="G169" s="85"/>
    </row>
    <row r="170" spans="1:11" x14ac:dyDescent="0.25">
      <c r="D170" s="52"/>
      <c r="E170" s="34"/>
      <c r="G170" s="85"/>
    </row>
    <row r="171" spans="1:11" x14ac:dyDescent="0.25">
      <c r="D171" s="52"/>
      <c r="E171" s="34"/>
      <c r="G171" s="85"/>
    </row>
    <row r="172" spans="1:11" x14ac:dyDescent="0.25">
      <c r="D172" s="52"/>
      <c r="E172" s="34"/>
      <c r="G172" s="85"/>
    </row>
    <row r="173" spans="1:11" x14ac:dyDescent="0.25">
      <c r="D173" s="52"/>
      <c r="E173" s="34"/>
      <c r="G173" s="85"/>
    </row>
    <row r="174" spans="1:11" x14ac:dyDescent="0.25">
      <c r="D174" s="52"/>
      <c r="E174" s="34"/>
      <c r="G174" s="85"/>
    </row>
    <row r="175" spans="1:11" x14ac:dyDescent="0.25">
      <c r="D175" s="52"/>
      <c r="E175" s="34"/>
      <c r="G175" s="85"/>
    </row>
    <row r="176" spans="1:11" x14ac:dyDescent="0.25">
      <c r="D176" s="52"/>
      <c r="E176" s="34"/>
      <c r="G176" s="85"/>
    </row>
    <row r="177" spans="4:7" x14ac:dyDescent="0.25">
      <c r="D177" s="52"/>
      <c r="E177" s="34"/>
      <c r="G177" s="85"/>
    </row>
    <row r="178" spans="4:7" x14ac:dyDescent="0.25">
      <c r="D178" s="52"/>
      <c r="E178" s="34"/>
      <c r="G178" s="85"/>
    </row>
    <row r="179" spans="4:7" x14ac:dyDescent="0.25">
      <c r="D179" s="52"/>
      <c r="E179" s="34"/>
      <c r="G179" s="85"/>
    </row>
    <row r="180" spans="4:7" x14ac:dyDescent="0.25">
      <c r="D180" s="52"/>
      <c r="E180" s="34"/>
      <c r="G180" s="85"/>
    </row>
    <row r="181" spans="4:7" x14ac:dyDescent="0.25">
      <c r="D181" s="52"/>
      <c r="E181" s="34"/>
      <c r="G181" s="85"/>
    </row>
    <row r="182" spans="4:7" x14ac:dyDescent="0.25">
      <c r="D182" s="52"/>
      <c r="E182" s="34"/>
      <c r="G182" s="85"/>
    </row>
    <row r="183" spans="4:7" x14ac:dyDescent="0.25">
      <c r="D183" s="52"/>
      <c r="E183" s="34"/>
      <c r="G183" s="85"/>
    </row>
    <row r="184" spans="4:7" x14ac:dyDescent="0.25">
      <c r="D184" s="52"/>
      <c r="E184" s="34"/>
      <c r="G184" s="85"/>
    </row>
    <row r="185" spans="4:7" x14ac:dyDescent="0.25">
      <c r="D185" s="52"/>
      <c r="E185" s="34"/>
      <c r="G185" s="85"/>
    </row>
    <row r="186" spans="4:7" x14ac:dyDescent="0.25">
      <c r="D186" s="52"/>
      <c r="E186" s="34"/>
      <c r="G186" s="85"/>
    </row>
    <row r="187" spans="4:7" x14ac:dyDescent="0.25">
      <c r="D187" s="52"/>
      <c r="E187" s="34"/>
      <c r="G187" s="85"/>
    </row>
    <row r="188" spans="4:7" x14ac:dyDescent="0.25">
      <c r="D188" s="52"/>
      <c r="E188" s="34"/>
      <c r="G188" s="85"/>
    </row>
    <row r="189" spans="4:7" x14ac:dyDescent="0.25">
      <c r="D189" s="52"/>
      <c r="E189" s="34"/>
      <c r="G189" s="85"/>
    </row>
    <row r="190" spans="4:7" x14ac:dyDescent="0.25">
      <c r="D190" s="52"/>
      <c r="E190" s="34"/>
      <c r="G190" s="85"/>
    </row>
    <row r="191" spans="4:7" x14ac:dyDescent="0.25">
      <c r="D191" s="52"/>
      <c r="E191" s="34"/>
      <c r="G191" s="85"/>
    </row>
    <row r="192" spans="4:7" x14ac:dyDescent="0.25">
      <c r="D192" s="52"/>
      <c r="E192" s="34"/>
      <c r="G192" s="85"/>
    </row>
    <row r="193" spans="4:7" x14ac:dyDescent="0.25">
      <c r="D193" s="52"/>
      <c r="E193" s="34"/>
      <c r="G193" s="85"/>
    </row>
    <row r="194" spans="4:7" x14ac:dyDescent="0.25">
      <c r="D194" s="52"/>
      <c r="E194" s="34"/>
      <c r="G194" s="85"/>
    </row>
    <row r="195" spans="4:7" x14ac:dyDescent="0.25">
      <c r="D195" s="52"/>
      <c r="E195" s="34"/>
      <c r="G195" s="85"/>
    </row>
    <row r="196" spans="4:7" x14ac:dyDescent="0.25">
      <c r="D196" s="52"/>
      <c r="E196" s="34"/>
      <c r="G196" s="85"/>
    </row>
    <row r="197" spans="4:7" x14ac:dyDescent="0.25">
      <c r="D197" s="52"/>
      <c r="E197" s="34"/>
      <c r="G197" s="85"/>
    </row>
    <row r="198" spans="4:7" x14ac:dyDescent="0.25">
      <c r="D198" s="52"/>
      <c r="E198" s="34"/>
      <c r="G198" s="85"/>
    </row>
    <row r="199" spans="4:7" x14ac:dyDescent="0.25">
      <c r="D199" s="52"/>
      <c r="E199" s="34"/>
      <c r="G199" s="85"/>
    </row>
    <row r="200" spans="4:7" x14ac:dyDescent="0.25">
      <c r="D200" s="52"/>
      <c r="E200" s="34"/>
      <c r="G200" s="85"/>
    </row>
    <row r="201" spans="4:7" x14ac:dyDescent="0.25">
      <c r="D201" s="52"/>
      <c r="E201" s="34"/>
      <c r="G201" s="85"/>
    </row>
    <row r="202" spans="4:7" x14ac:dyDescent="0.25">
      <c r="D202" s="52"/>
      <c r="E202" s="34"/>
      <c r="G202" s="85"/>
    </row>
    <row r="203" spans="4:7" x14ac:dyDescent="0.25">
      <c r="D203" s="52"/>
      <c r="E203" s="34"/>
      <c r="G203" s="85"/>
    </row>
    <row r="204" spans="4:7" x14ac:dyDescent="0.25">
      <c r="D204" s="52"/>
      <c r="E204" s="34"/>
      <c r="G204" s="85"/>
    </row>
    <row r="205" spans="4:7" x14ac:dyDescent="0.25">
      <c r="D205" s="52"/>
      <c r="E205" s="34"/>
      <c r="G205" s="85"/>
    </row>
    <row r="206" spans="4:7" x14ac:dyDescent="0.25">
      <c r="D206" s="52"/>
      <c r="E206" s="34"/>
      <c r="G206" s="85"/>
    </row>
    <row r="207" spans="4:7" x14ac:dyDescent="0.25">
      <c r="D207" s="52"/>
      <c r="E207" s="34"/>
      <c r="G207" s="85"/>
    </row>
    <row r="208" spans="4:7" x14ac:dyDescent="0.25">
      <c r="D208" s="52"/>
      <c r="E208" s="34"/>
      <c r="G208" s="85"/>
    </row>
    <row r="209" spans="4:7" x14ac:dyDescent="0.25">
      <c r="D209" s="52"/>
      <c r="E209" s="34"/>
      <c r="G209" s="85"/>
    </row>
    <row r="210" spans="4:7" x14ac:dyDescent="0.25">
      <c r="D210" s="52"/>
      <c r="E210" s="34"/>
      <c r="G210" s="85"/>
    </row>
    <row r="211" spans="4:7" x14ac:dyDescent="0.25">
      <c r="D211" s="52"/>
      <c r="E211" s="34"/>
      <c r="G211" s="85"/>
    </row>
    <row r="212" spans="4:7" x14ac:dyDescent="0.25">
      <c r="D212" s="52"/>
      <c r="E212" s="34"/>
      <c r="G212" s="85"/>
    </row>
    <row r="213" spans="4:7" x14ac:dyDescent="0.25">
      <c r="D213" s="52"/>
      <c r="E213" s="34"/>
      <c r="G213" s="85"/>
    </row>
    <row r="214" spans="4:7" x14ac:dyDescent="0.25">
      <c r="D214" s="52"/>
      <c r="E214" s="34"/>
      <c r="G214" s="85"/>
    </row>
    <row r="215" spans="4:7" x14ac:dyDescent="0.25">
      <c r="D215" s="52"/>
      <c r="E215" s="34"/>
      <c r="G215" s="85"/>
    </row>
    <row r="216" spans="4:7" x14ac:dyDescent="0.25">
      <c r="D216" s="52"/>
      <c r="E216" s="34"/>
      <c r="G216" s="85"/>
    </row>
    <row r="217" spans="4:7" x14ac:dyDescent="0.25">
      <c r="D217" s="52"/>
      <c r="E217" s="34"/>
      <c r="G217" s="85"/>
    </row>
    <row r="218" spans="4:7" x14ac:dyDescent="0.25">
      <c r="D218" s="52"/>
      <c r="E218" s="34"/>
      <c r="G218" s="85"/>
    </row>
    <row r="219" spans="4:7" x14ac:dyDescent="0.25">
      <c r="D219" s="52"/>
      <c r="E219" s="34"/>
      <c r="G219" s="85"/>
    </row>
    <row r="220" spans="4:7" x14ac:dyDescent="0.25">
      <c r="D220" s="52"/>
      <c r="E220" s="34"/>
      <c r="G220" s="85"/>
    </row>
    <row r="221" spans="4:7" x14ac:dyDescent="0.25">
      <c r="D221" s="52"/>
      <c r="E221" s="34"/>
      <c r="G221" s="85"/>
    </row>
    <row r="222" spans="4:7" x14ac:dyDescent="0.25">
      <c r="D222" s="52"/>
      <c r="E222" s="34"/>
      <c r="G222" s="85"/>
    </row>
    <row r="223" spans="4:7" x14ac:dyDescent="0.25">
      <c r="D223" s="52"/>
      <c r="E223" s="34"/>
      <c r="G223" s="85"/>
    </row>
    <row r="224" spans="4:7" x14ac:dyDescent="0.25">
      <c r="D224" s="52"/>
      <c r="E224" s="34"/>
      <c r="G224" s="85"/>
    </row>
    <row r="225" spans="4:7" x14ac:dyDescent="0.25">
      <c r="D225" s="52"/>
      <c r="E225" s="34"/>
      <c r="G225" s="85"/>
    </row>
    <row r="226" spans="4:7" x14ac:dyDescent="0.25">
      <c r="D226" s="52"/>
      <c r="E226" s="34"/>
      <c r="G226" s="85"/>
    </row>
    <row r="227" spans="4:7" x14ac:dyDescent="0.25">
      <c r="D227" s="52"/>
      <c r="E227" s="34"/>
      <c r="G227" s="85"/>
    </row>
    <row r="228" spans="4:7" x14ac:dyDescent="0.25">
      <c r="D228" s="52"/>
      <c r="E228" s="34"/>
      <c r="G228" s="85"/>
    </row>
    <row r="229" spans="4:7" x14ac:dyDescent="0.25">
      <c r="D229" s="52"/>
      <c r="E229" s="34"/>
      <c r="G229" s="85"/>
    </row>
    <row r="230" spans="4:7" x14ac:dyDescent="0.25">
      <c r="D230" s="52"/>
      <c r="E230" s="34"/>
      <c r="G230" s="85"/>
    </row>
    <row r="231" spans="4:7" x14ac:dyDescent="0.25">
      <c r="D231" s="52"/>
      <c r="E231" s="34"/>
      <c r="G231" s="85"/>
    </row>
    <row r="232" spans="4:7" x14ac:dyDescent="0.25">
      <c r="D232" s="52"/>
      <c r="E232" s="34"/>
      <c r="G232" s="85"/>
    </row>
    <row r="233" spans="4:7" x14ac:dyDescent="0.25">
      <c r="D233" s="52"/>
      <c r="E233" s="34"/>
      <c r="G233" s="85"/>
    </row>
    <row r="234" spans="4:7" x14ac:dyDescent="0.25">
      <c r="D234" s="52"/>
      <c r="E234" s="34"/>
      <c r="G234" s="85"/>
    </row>
    <row r="235" spans="4:7" x14ac:dyDescent="0.25">
      <c r="D235" s="52"/>
      <c r="E235" s="34"/>
      <c r="G235" s="85"/>
    </row>
    <row r="236" spans="4:7" x14ac:dyDescent="0.25">
      <c r="D236" s="52"/>
      <c r="E236" s="34"/>
      <c r="G236" s="85"/>
    </row>
    <row r="237" spans="4:7" x14ac:dyDescent="0.25">
      <c r="D237" s="52"/>
      <c r="E237" s="34"/>
      <c r="G237" s="85"/>
    </row>
    <row r="238" spans="4:7" x14ac:dyDescent="0.25">
      <c r="D238" s="52"/>
      <c r="E238" s="34"/>
      <c r="G238" s="85"/>
    </row>
    <row r="239" spans="4:7" x14ac:dyDescent="0.25">
      <c r="D239" s="52"/>
      <c r="E239" s="34"/>
      <c r="G239" s="85"/>
    </row>
    <row r="240" spans="4:7" x14ac:dyDescent="0.25">
      <c r="D240" s="52"/>
      <c r="E240" s="34"/>
      <c r="G240" s="85"/>
    </row>
    <row r="241" spans="4:7" x14ac:dyDescent="0.25">
      <c r="D241" s="52"/>
      <c r="E241" s="34"/>
      <c r="G241" s="85"/>
    </row>
    <row r="242" spans="4:7" x14ac:dyDescent="0.25">
      <c r="D242" s="52"/>
      <c r="E242" s="34"/>
      <c r="G242" s="85"/>
    </row>
    <row r="243" spans="4:7" x14ac:dyDescent="0.25">
      <c r="D243" s="52"/>
      <c r="E243" s="34"/>
      <c r="G243" s="85"/>
    </row>
    <row r="244" spans="4:7" x14ac:dyDescent="0.25">
      <c r="D244" s="52"/>
      <c r="E244" s="34"/>
      <c r="G244" s="85"/>
    </row>
    <row r="245" spans="4:7" x14ac:dyDescent="0.25">
      <c r="D245" s="52"/>
      <c r="E245" s="34"/>
      <c r="G245" s="85"/>
    </row>
    <row r="246" spans="4:7" x14ac:dyDescent="0.25">
      <c r="D246" s="52"/>
      <c r="E246" s="34"/>
      <c r="G246" s="85"/>
    </row>
    <row r="247" spans="4:7" x14ac:dyDescent="0.25">
      <c r="D247" s="52"/>
      <c r="E247" s="34"/>
      <c r="G247" s="85"/>
    </row>
    <row r="248" spans="4:7" x14ac:dyDescent="0.25">
      <c r="D248" s="52"/>
      <c r="E248" s="34"/>
      <c r="G248" s="85"/>
    </row>
    <row r="249" spans="4:7" x14ac:dyDescent="0.25">
      <c r="D249" s="52"/>
      <c r="E249" s="34"/>
      <c r="G249" s="85"/>
    </row>
    <row r="250" spans="4:7" x14ac:dyDescent="0.25">
      <c r="D250" s="52"/>
      <c r="E250" s="34"/>
      <c r="G250" s="85"/>
    </row>
    <row r="251" spans="4:7" x14ac:dyDescent="0.25">
      <c r="D251" s="52"/>
      <c r="E251" s="34"/>
      <c r="G251" s="85"/>
    </row>
    <row r="252" spans="4:7" x14ac:dyDescent="0.25">
      <c r="D252" s="52"/>
      <c r="E252" s="34"/>
      <c r="G252" s="85"/>
    </row>
    <row r="253" spans="4:7" x14ac:dyDescent="0.25">
      <c r="D253" s="52"/>
      <c r="E253" s="34"/>
      <c r="G253" s="85"/>
    </row>
    <row r="254" spans="4:7" x14ac:dyDescent="0.25">
      <c r="D254" s="52"/>
      <c r="E254" s="34"/>
      <c r="G254" s="85"/>
    </row>
    <row r="255" spans="4:7" x14ac:dyDescent="0.25">
      <c r="D255" s="52"/>
      <c r="E255" s="34"/>
      <c r="G255" s="85"/>
    </row>
    <row r="256" spans="4:7" x14ac:dyDescent="0.25">
      <c r="D256" s="52"/>
      <c r="E256" s="34"/>
      <c r="G256" s="85"/>
    </row>
    <row r="257" spans="4:7" x14ac:dyDescent="0.25">
      <c r="D257" s="52"/>
      <c r="E257" s="34"/>
      <c r="G257" s="85"/>
    </row>
    <row r="258" spans="4:7" x14ac:dyDescent="0.25">
      <c r="D258" s="52"/>
      <c r="E258" s="34"/>
      <c r="G258" s="85"/>
    </row>
    <row r="259" spans="4:7" x14ac:dyDescent="0.25">
      <c r="D259" s="52"/>
      <c r="E259" s="34"/>
      <c r="G259" s="85"/>
    </row>
    <row r="260" spans="4:7" x14ac:dyDescent="0.25">
      <c r="D260" s="52"/>
      <c r="E260" s="34"/>
      <c r="G260" s="85"/>
    </row>
    <row r="261" spans="4:7" x14ac:dyDescent="0.25">
      <c r="D261" s="52"/>
      <c r="E261" s="34"/>
      <c r="G261" s="85"/>
    </row>
    <row r="262" spans="4:7" x14ac:dyDescent="0.25">
      <c r="D262" s="52"/>
      <c r="E262" s="34"/>
      <c r="G262" s="85"/>
    </row>
    <row r="263" spans="4:7" x14ac:dyDescent="0.25">
      <c r="D263" s="52"/>
      <c r="E263" s="34"/>
      <c r="G263" s="85"/>
    </row>
    <row r="264" spans="4:7" x14ac:dyDescent="0.25">
      <c r="D264" s="52"/>
      <c r="E264" s="34"/>
      <c r="G264" s="85"/>
    </row>
    <row r="265" spans="4:7" x14ac:dyDescent="0.25">
      <c r="D265" s="52"/>
      <c r="E265" s="34"/>
      <c r="G265" s="85"/>
    </row>
    <row r="266" spans="4:7" x14ac:dyDescent="0.25">
      <c r="D266" s="52"/>
      <c r="E266" s="34"/>
      <c r="G266" s="85"/>
    </row>
    <row r="267" spans="4:7" x14ac:dyDescent="0.25">
      <c r="D267" s="52"/>
      <c r="E267" s="34"/>
      <c r="G267" s="85"/>
    </row>
    <row r="268" spans="4:7" x14ac:dyDescent="0.25">
      <c r="D268" s="52"/>
      <c r="E268" s="34"/>
      <c r="G268" s="85"/>
    </row>
    <row r="269" spans="4:7" x14ac:dyDescent="0.25">
      <c r="D269" s="52"/>
      <c r="E269" s="34"/>
      <c r="G269" s="85"/>
    </row>
    <row r="270" spans="4:7" x14ac:dyDescent="0.25">
      <c r="D270" s="52"/>
      <c r="E270" s="34"/>
      <c r="G270" s="85"/>
    </row>
    <row r="271" spans="4:7" x14ac:dyDescent="0.25">
      <c r="D271" s="52"/>
      <c r="E271" s="34"/>
      <c r="G271" s="85"/>
    </row>
    <row r="272" spans="4:7" x14ac:dyDescent="0.25">
      <c r="D272" s="52"/>
      <c r="E272" s="34"/>
      <c r="G272" s="85"/>
    </row>
    <row r="273" spans="4:7" x14ac:dyDescent="0.25">
      <c r="D273" s="52"/>
      <c r="E273" s="34"/>
      <c r="G273" s="85"/>
    </row>
    <row r="274" spans="4:7" x14ac:dyDescent="0.25">
      <c r="D274" s="52"/>
      <c r="E274" s="34"/>
      <c r="G274" s="85"/>
    </row>
    <row r="275" spans="4:7" x14ac:dyDescent="0.25">
      <c r="D275" s="52"/>
      <c r="E275" s="34"/>
      <c r="G275" s="85"/>
    </row>
    <row r="276" spans="4:7" x14ac:dyDescent="0.25">
      <c r="D276" s="52"/>
      <c r="E276" s="34"/>
      <c r="G276" s="85"/>
    </row>
    <row r="277" spans="4:7" x14ac:dyDescent="0.25">
      <c r="D277" s="52"/>
      <c r="E277" s="34"/>
      <c r="G277" s="85"/>
    </row>
    <row r="278" spans="4:7" x14ac:dyDescent="0.25">
      <c r="D278" s="52"/>
      <c r="E278" s="34"/>
      <c r="G278" s="85"/>
    </row>
    <row r="279" spans="4:7" x14ac:dyDescent="0.25">
      <c r="D279" s="52"/>
      <c r="E279" s="34"/>
      <c r="G279" s="85"/>
    </row>
    <row r="280" spans="4:7" x14ac:dyDescent="0.25">
      <c r="D280" s="52"/>
      <c r="E280" s="34"/>
      <c r="G280" s="85"/>
    </row>
    <row r="281" spans="4:7" x14ac:dyDescent="0.25">
      <c r="D281" s="52"/>
      <c r="E281" s="34"/>
      <c r="G281" s="85"/>
    </row>
    <row r="282" spans="4:7" x14ac:dyDescent="0.25">
      <c r="D282" s="52"/>
      <c r="E282" s="34"/>
      <c r="G282" s="85"/>
    </row>
    <row r="283" spans="4:7" x14ac:dyDescent="0.25">
      <c r="D283" s="52"/>
      <c r="E283" s="34"/>
      <c r="G283" s="85"/>
    </row>
    <row r="284" spans="4:7" x14ac:dyDescent="0.25">
      <c r="D284" s="52"/>
      <c r="E284" s="34"/>
      <c r="G284" s="85"/>
    </row>
    <row r="285" spans="4:7" x14ac:dyDescent="0.25">
      <c r="D285" s="52"/>
      <c r="E285" s="34"/>
      <c r="G285" s="85"/>
    </row>
    <row r="286" spans="4:7" x14ac:dyDescent="0.25">
      <c r="D286" s="52"/>
      <c r="E286" s="34"/>
      <c r="G286" s="85"/>
    </row>
    <row r="287" spans="4:7" x14ac:dyDescent="0.25">
      <c r="D287" s="52"/>
      <c r="E287" s="34"/>
      <c r="G287" s="85"/>
    </row>
    <row r="288" spans="4:7" x14ac:dyDescent="0.25">
      <c r="D288" s="52"/>
      <c r="E288" s="34"/>
      <c r="G288" s="85"/>
    </row>
    <row r="289" spans="4:7" x14ac:dyDescent="0.25">
      <c r="D289" s="52"/>
      <c r="E289" s="34"/>
      <c r="G289" s="85"/>
    </row>
    <row r="290" spans="4:7" x14ac:dyDescent="0.25">
      <c r="D290" s="52"/>
      <c r="E290" s="34"/>
      <c r="G290" s="85"/>
    </row>
    <row r="291" spans="4:7" x14ac:dyDescent="0.25">
      <c r="D291" s="52"/>
      <c r="E291" s="34"/>
      <c r="G291" s="85"/>
    </row>
    <row r="292" spans="4:7" x14ac:dyDescent="0.25">
      <c r="D292" s="52"/>
      <c r="E292" s="34"/>
      <c r="G292" s="85"/>
    </row>
    <row r="293" spans="4:7" x14ac:dyDescent="0.25">
      <c r="D293" s="52"/>
      <c r="E293" s="34"/>
      <c r="G293" s="85"/>
    </row>
    <row r="294" spans="4:7" x14ac:dyDescent="0.25">
      <c r="D294" s="52"/>
      <c r="E294" s="34"/>
      <c r="G294" s="85"/>
    </row>
    <row r="295" spans="4:7" x14ac:dyDescent="0.25">
      <c r="D295" s="52"/>
      <c r="E295" s="34"/>
      <c r="G295" s="85"/>
    </row>
    <row r="296" spans="4:7" x14ac:dyDescent="0.25">
      <c r="D296" s="52"/>
      <c r="E296" s="34"/>
      <c r="G296" s="85"/>
    </row>
    <row r="297" spans="4:7" x14ac:dyDescent="0.25">
      <c r="D297" s="52"/>
      <c r="E297" s="34"/>
      <c r="G297" s="85"/>
    </row>
    <row r="298" spans="4:7" x14ac:dyDescent="0.25">
      <c r="D298" s="52"/>
      <c r="E298" s="34"/>
      <c r="G298" s="85"/>
    </row>
    <row r="299" spans="4:7" x14ac:dyDescent="0.25">
      <c r="D299" s="52"/>
      <c r="E299" s="34"/>
      <c r="G299" s="85"/>
    </row>
    <row r="300" spans="4:7" x14ac:dyDescent="0.25">
      <c r="D300" s="52"/>
      <c r="E300" s="34"/>
      <c r="G300" s="85"/>
    </row>
    <row r="301" spans="4:7" x14ac:dyDescent="0.25">
      <c r="D301" s="52"/>
      <c r="E301" s="34"/>
      <c r="G301" s="85"/>
    </row>
    <row r="302" spans="4:7" x14ac:dyDescent="0.25">
      <c r="D302" s="52"/>
      <c r="E302" s="34"/>
      <c r="G302" s="85"/>
    </row>
    <row r="303" spans="4:7" x14ac:dyDescent="0.25">
      <c r="D303" s="52"/>
      <c r="E303" s="34"/>
      <c r="G303" s="85"/>
    </row>
    <row r="304" spans="4:7" x14ac:dyDescent="0.25">
      <c r="D304" s="52"/>
      <c r="E304" s="34"/>
      <c r="G304" s="85"/>
    </row>
    <row r="305" spans="4:7" x14ac:dyDescent="0.25">
      <c r="D305" s="52"/>
      <c r="E305" s="34"/>
      <c r="G305" s="85"/>
    </row>
    <row r="306" spans="4:7" x14ac:dyDescent="0.25">
      <c r="D306" s="52"/>
      <c r="E306" s="34"/>
      <c r="G306" s="85"/>
    </row>
    <row r="307" spans="4:7" x14ac:dyDescent="0.25">
      <c r="D307" s="52"/>
      <c r="E307" s="34"/>
      <c r="G307" s="85"/>
    </row>
    <row r="308" spans="4:7" x14ac:dyDescent="0.25">
      <c r="D308" s="52"/>
      <c r="E308" s="34"/>
      <c r="G308" s="85"/>
    </row>
    <row r="309" spans="4:7" x14ac:dyDescent="0.25">
      <c r="D309" s="52"/>
      <c r="E309" s="34"/>
      <c r="G309" s="85"/>
    </row>
    <row r="310" spans="4:7" x14ac:dyDescent="0.25">
      <c r="D310" s="52"/>
      <c r="E310" s="34"/>
      <c r="G310" s="85"/>
    </row>
    <row r="311" spans="4:7" x14ac:dyDescent="0.25">
      <c r="D311" s="52"/>
      <c r="E311" s="34"/>
      <c r="G311" s="85"/>
    </row>
    <row r="312" spans="4:7" x14ac:dyDescent="0.25">
      <c r="D312" s="52"/>
      <c r="E312" s="34"/>
      <c r="G312" s="85"/>
    </row>
    <row r="313" spans="4:7" x14ac:dyDescent="0.25">
      <c r="D313" s="52"/>
      <c r="E313" s="34"/>
      <c r="G313" s="85"/>
    </row>
    <row r="314" spans="4:7" x14ac:dyDescent="0.25">
      <c r="D314" s="52"/>
      <c r="E314" s="34"/>
      <c r="G314" s="85"/>
    </row>
    <row r="315" spans="4:7" x14ac:dyDescent="0.25">
      <c r="D315" s="52"/>
      <c r="E315" s="34"/>
      <c r="G315" s="85"/>
    </row>
    <row r="316" spans="4:7" x14ac:dyDescent="0.25">
      <c r="D316" s="52"/>
      <c r="E316" s="34"/>
      <c r="G316" s="85"/>
    </row>
    <row r="317" spans="4:7" x14ac:dyDescent="0.25">
      <c r="D317" s="52"/>
      <c r="E317" s="34"/>
      <c r="G317" s="85"/>
    </row>
    <row r="318" spans="4:7" x14ac:dyDescent="0.25">
      <c r="D318" s="52"/>
      <c r="E318" s="34"/>
      <c r="G318" s="85"/>
    </row>
    <row r="319" spans="4:7" x14ac:dyDescent="0.25">
      <c r="D319" s="52"/>
      <c r="E319" s="34"/>
      <c r="G319" s="85"/>
    </row>
    <row r="320" spans="4:7" x14ac:dyDescent="0.25">
      <c r="D320" s="52"/>
      <c r="E320" s="34"/>
      <c r="G320" s="85"/>
    </row>
    <row r="321" spans="4:7" x14ac:dyDescent="0.25">
      <c r="D321" s="52"/>
      <c r="E321" s="34"/>
      <c r="G321" s="85"/>
    </row>
    <row r="322" spans="4:7" x14ac:dyDescent="0.25">
      <c r="D322" s="52"/>
      <c r="E322" s="34"/>
      <c r="G322" s="85"/>
    </row>
    <row r="323" spans="4:7" x14ac:dyDescent="0.25">
      <c r="D323" s="52"/>
      <c r="E323" s="34"/>
      <c r="G323" s="85"/>
    </row>
    <row r="324" spans="4:7" x14ac:dyDescent="0.25">
      <c r="D324" s="52"/>
      <c r="E324" s="34"/>
      <c r="G324" s="85"/>
    </row>
    <row r="325" spans="4:7" x14ac:dyDescent="0.25">
      <c r="D325" s="52"/>
      <c r="E325" s="34"/>
      <c r="G325" s="85"/>
    </row>
    <row r="326" spans="4:7" x14ac:dyDescent="0.25">
      <c r="D326" s="52"/>
      <c r="E326" s="34"/>
      <c r="G326" s="85"/>
    </row>
    <row r="327" spans="4:7" x14ac:dyDescent="0.25">
      <c r="D327" s="52"/>
      <c r="E327" s="34"/>
      <c r="G327" s="85"/>
    </row>
    <row r="328" spans="4:7" x14ac:dyDescent="0.25">
      <c r="D328" s="52"/>
      <c r="E328" s="34"/>
      <c r="G328" s="85"/>
    </row>
    <row r="329" spans="4:7" x14ac:dyDescent="0.25">
      <c r="D329" s="52"/>
      <c r="E329" s="34"/>
      <c r="G329" s="85"/>
    </row>
    <row r="330" spans="4:7" x14ac:dyDescent="0.25">
      <c r="D330" s="52"/>
      <c r="E330" s="34"/>
      <c r="G330" s="85"/>
    </row>
    <row r="331" spans="4:7" x14ac:dyDescent="0.25">
      <c r="D331" s="52"/>
      <c r="E331" s="34"/>
      <c r="G331" s="85"/>
    </row>
    <row r="332" spans="4:7" x14ac:dyDescent="0.25">
      <c r="D332" s="52"/>
      <c r="E332" s="34"/>
      <c r="G332" s="85"/>
    </row>
    <row r="333" spans="4:7" x14ac:dyDescent="0.25">
      <c r="D333" s="52"/>
      <c r="E333" s="34"/>
      <c r="G333" s="85"/>
    </row>
    <row r="334" spans="4:7" x14ac:dyDescent="0.25">
      <c r="D334" s="52"/>
      <c r="E334" s="34"/>
      <c r="G334" s="85"/>
    </row>
    <row r="335" spans="4:7" x14ac:dyDescent="0.25">
      <c r="D335" s="52"/>
      <c r="E335" s="34"/>
      <c r="G335" s="85"/>
    </row>
    <row r="336" spans="4:7" x14ac:dyDescent="0.25">
      <c r="D336" s="52"/>
      <c r="E336" s="34"/>
      <c r="G336" s="85"/>
    </row>
    <row r="337" spans="4:7" x14ac:dyDescent="0.25">
      <c r="D337" s="52"/>
      <c r="E337" s="34"/>
      <c r="G337" s="85"/>
    </row>
    <row r="338" spans="4:7" x14ac:dyDescent="0.25">
      <c r="D338" s="52"/>
      <c r="E338" s="34"/>
      <c r="G338" s="85"/>
    </row>
    <row r="339" spans="4:7" x14ac:dyDescent="0.25">
      <c r="D339" s="52"/>
      <c r="E339" s="34"/>
      <c r="G339" s="85"/>
    </row>
    <row r="340" spans="4:7" x14ac:dyDescent="0.25">
      <c r="D340" s="52"/>
      <c r="E340" s="34"/>
      <c r="G340" s="85"/>
    </row>
    <row r="341" spans="4:7" x14ac:dyDescent="0.25">
      <c r="D341" s="52"/>
      <c r="E341" s="34"/>
      <c r="G341" s="85"/>
    </row>
    <row r="342" spans="4:7" x14ac:dyDescent="0.25">
      <c r="D342" s="52"/>
      <c r="E342" s="34"/>
      <c r="G342" s="85"/>
    </row>
    <row r="343" spans="4:7" x14ac:dyDescent="0.25">
      <c r="D343" s="52"/>
      <c r="E343" s="34"/>
      <c r="G343" s="85"/>
    </row>
    <row r="344" spans="4:7" x14ac:dyDescent="0.25">
      <c r="D344" s="52"/>
      <c r="E344" s="34"/>
      <c r="G344" s="85"/>
    </row>
    <row r="345" spans="4:7" x14ac:dyDescent="0.25">
      <c r="D345" s="52"/>
      <c r="E345" s="34"/>
      <c r="G345" s="85"/>
    </row>
    <row r="346" spans="4:7" x14ac:dyDescent="0.25">
      <c r="D346" s="52"/>
      <c r="E346" s="34"/>
      <c r="G346" s="85"/>
    </row>
    <row r="347" spans="4:7" x14ac:dyDescent="0.25">
      <c r="D347" s="52"/>
      <c r="E347" s="34"/>
      <c r="G347" s="85"/>
    </row>
    <row r="348" spans="4:7" x14ac:dyDescent="0.25">
      <c r="D348" s="52"/>
      <c r="E348" s="34"/>
      <c r="G348" s="85"/>
    </row>
    <row r="349" spans="4:7" x14ac:dyDescent="0.25">
      <c r="D349" s="52"/>
      <c r="E349" s="34"/>
      <c r="G349" s="85"/>
    </row>
    <row r="350" spans="4:7" x14ac:dyDescent="0.25">
      <c r="D350" s="52"/>
      <c r="E350" s="34"/>
      <c r="G350" s="85"/>
    </row>
    <row r="351" spans="4:7" x14ac:dyDescent="0.25">
      <c r="D351" s="52"/>
      <c r="E351" s="34"/>
      <c r="G351" s="85"/>
    </row>
    <row r="352" spans="4:7" x14ac:dyDescent="0.25">
      <c r="D352" s="52"/>
      <c r="E352" s="34"/>
      <c r="G352" s="85"/>
    </row>
    <row r="353" spans="4:7" x14ac:dyDescent="0.25">
      <c r="D353" s="52"/>
      <c r="E353" s="34"/>
      <c r="G353" s="85"/>
    </row>
    <row r="354" spans="4:7" x14ac:dyDescent="0.25">
      <c r="D354" s="52"/>
      <c r="E354" s="34"/>
      <c r="G354" s="85"/>
    </row>
    <row r="355" spans="4:7" x14ac:dyDescent="0.25">
      <c r="D355" s="52"/>
      <c r="E355" s="34"/>
      <c r="G355" s="85"/>
    </row>
    <row r="356" spans="4:7" x14ac:dyDescent="0.25">
      <c r="D356" s="52"/>
      <c r="E356" s="34"/>
      <c r="G356" s="85"/>
    </row>
    <row r="357" spans="4:7" x14ac:dyDescent="0.25">
      <c r="D357" s="52"/>
      <c r="E357" s="34"/>
      <c r="G357" s="85"/>
    </row>
    <row r="358" spans="4:7" x14ac:dyDescent="0.25">
      <c r="D358" s="52"/>
      <c r="E358" s="34"/>
      <c r="G358" s="85"/>
    </row>
    <row r="359" spans="4:7" x14ac:dyDescent="0.25">
      <c r="D359" s="52"/>
      <c r="E359" s="34"/>
      <c r="G359" s="85"/>
    </row>
    <row r="360" spans="4:7" x14ac:dyDescent="0.25">
      <c r="D360" s="52"/>
      <c r="E360" s="34"/>
      <c r="G360" s="85"/>
    </row>
    <row r="361" spans="4:7" x14ac:dyDescent="0.25">
      <c r="D361" s="52"/>
      <c r="E361" s="34"/>
      <c r="G361" s="85"/>
    </row>
    <row r="362" spans="4:7" x14ac:dyDescent="0.25">
      <c r="D362" s="52"/>
      <c r="E362" s="34"/>
      <c r="G362" s="85"/>
    </row>
    <row r="363" spans="4:7" x14ac:dyDescent="0.25">
      <c r="D363" s="52"/>
      <c r="E363" s="34"/>
      <c r="G363" s="85"/>
    </row>
    <row r="364" spans="4:7" x14ac:dyDescent="0.25">
      <c r="D364" s="52"/>
      <c r="E364" s="34"/>
      <c r="G364" s="85"/>
    </row>
    <row r="365" spans="4:7" x14ac:dyDescent="0.25">
      <c r="D365" s="52"/>
      <c r="E365" s="34"/>
      <c r="G365" s="85"/>
    </row>
    <row r="366" spans="4:7" x14ac:dyDescent="0.25">
      <c r="D366" s="52"/>
      <c r="E366" s="34"/>
      <c r="G366" s="85"/>
    </row>
    <row r="367" spans="4:7" x14ac:dyDescent="0.25">
      <c r="D367" s="52"/>
      <c r="E367" s="34"/>
      <c r="G367" s="85"/>
    </row>
    <row r="368" spans="4:7" x14ac:dyDescent="0.25">
      <c r="D368" s="52"/>
      <c r="E368" s="34"/>
      <c r="G368" s="85"/>
    </row>
    <row r="369" spans="4:7" x14ac:dyDescent="0.25">
      <c r="D369" s="52"/>
      <c r="E369" s="34"/>
      <c r="G369" s="85"/>
    </row>
    <row r="370" spans="4:7" x14ac:dyDescent="0.25">
      <c r="D370" s="52"/>
      <c r="E370" s="34"/>
      <c r="G370" s="85"/>
    </row>
    <row r="371" spans="4:7" x14ac:dyDescent="0.25">
      <c r="D371" s="52"/>
      <c r="E371" s="34"/>
      <c r="G371" s="85"/>
    </row>
    <row r="372" spans="4:7" x14ac:dyDescent="0.25">
      <c r="D372" s="52"/>
      <c r="E372" s="34"/>
      <c r="G372" s="85"/>
    </row>
    <row r="373" spans="4:7" x14ac:dyDescent="0.25">
      <c r="D373" s="52"/>
      <c r="E373" s="34"/>
      <c r="G373" s="85"/>
    </row>
    <row r="374" spans="4:7" x14ac:dyDescent="0.25">
      <c r="D374" s="52"/>
      <c r="E374" s="34"/>
      <c r="G374" s="85"/>
    </row>
    <row r="375" spans="4:7" x14ac:dyDescent="0.25">
      <c r="D375" s="52"/>
      <c r="E375" s="34"/>
      <c r="G375" s="85"/>
    </row>
    <row r="376" spans="4:7" x14ac:dyDescent="0.25">
      <c r="D376" s="52"/>
      <c r="E376" s="34"/>
      <c r="G376" s="85"/>
    </row>
    <row r="377" spans="4:7" x14ac:dyDescent="0.25">
      <c r="D377" s="52"/>
      <c r="E377" s="34"/>
      <c r="G377" s="85"/>
    </row>
    <row r="378" spans="4:7" x14ac:dyDescent="0.25">
      <c r="D378" s="52"/>
      <c r="E378" s="34"/>
      <c r="G378" s="85"/>
    </row>
    <row r="379" spans="4:7" x14ac:dyDescent="0.25">
      <c r="D379" s="52"/>
      <c r="E379" s="34"/>
      <c r="G379" s="85"/>
    </row>
    <row r="380" spans="4:7" x14ac:dyDescent="0.25">
      <c r="D380" s="52"/>
      <c r="E380" s="34"/>
      <c r="G380" s="85"/>
    </row>
    <row r="381" spans="4:7" x14ac:dyDescent="0.25">
      <c r="D381" s="52"/>
      <c r="E381" s="34"/>
      <c r="G381" s="85"/>
    </row>
    <row r="382" spans="4:7" x14ac:dyDescent="0.25">
      <c r="D382" s="52"/>
      <c r="E382" s="34"/>
      <c r="G382" s="85"/>
    </row>
    <row r="383" spans="4:7" x14ac:dyDescent="0.25">
      <c r="D383" s="52"/>
      <c r="E383" s="34"/>
      <c r="G383" s="85"/>
    </row>
    <row r="384" spans="4:7" x14ac:dyDescent="0.25">
      <c r="D384" s="52"/>
      <c r="E384" s="34"/>
      <c r="G384" s="85"/>
    </row>
    <row r="385" spans="4:7" x14ac:dyDescent="0.25">
      <c r="D385" s="52"/>
      <c r="E385" s="34"/>
      <c r="G385" s="85"/>
    </row>
    <row r="386" spans="4:7" x14ac:dyDescent="0.25">
      <c r="D386" s="52"/>
      <c r="E386" s="34"/>
      <c r="G386" s="85"/>
    </row>
    <row r="387" spans="4:7" x14ac:dyDescent="0.25">
      <c r="D387" s="52"/>
      <c r="E387" s="34"/>
      <c r="G387" s="85"/>
    </row>
    <row r="388" spans="4:7" x14ac:dyDescent="0.25">
      <c r="D388" s="52"/>
      <c r="E388" s="34"/>
      <c r="G388" s="85"/>
    </row>
    <row r="389" spans="4:7" x14ac:dyDescent="0.25">
      <c r="D389" s="52"/>
      <c r="E389" s="34"/>
      <c r="G389" s="85"/>
    </row>
    <row r="390" spans="4:7" x14ac:dyDescent="0.25">
      <c r="D390" s="52"/>
      <c r="E390" s="34"/>
      <c r="G390" s="85"/>
    </row>
    <row r="391" spans="4:7" x14ac:dyDescent="0.25">
      <c r="D391" s="52"/>
      <c r="E391" s="34"/>
      <c r="G391" s="85"/>
    </row>
    <row r="392" spans="4:7" x14ac:dyDescent="0.25">
      <c r="D392" s="52"/>
      <c r="E392" s="34"/>
      <c r="G392" s="85"/>
    </row>
    <row r="393" spans="4:7" x14ac:dyDescent="0.25">
      <c r="D393" s="52"/>
      <c r="E393" s="34"/>
      <c r="G393" s="85"/>
    </row>
    <row r="394" spans="4:7" x14ac:dyDescent="0.25">
      <c r="D394" s="52"/>
      <c r="E394" s="34"/>
      <c r="G394" s="85"/>
    </row>
    <row r="395" spans="4:7" x14ac:dyDescent="0.25">
      <c r="D395" s="52"/>
      <c r="E395" s="34"/>
      <c r="G395" s="85"/>
    </row>
    <row r="396" spans="4:7" x14ac:dyDescent="0.25">
      <c r="D396" s="52"/>
      <c r="E396" s="34"/>
      <c r="G396" s="85"/>
    </row>
    <row r="397" spans="4:7" x14ac:dyDescent="0.25">
      <c r="D397" s="52"/>
      <c r="E397" s="34"/>
      <c r="G397" s="85"/>
    </row>
    <row r="398" spans="4:7" x14ac:dyDescent="0.25">
      <c r="D398" s="52"/>
      <c r="E398" s="34"/>
      <c r="G398" s="85"/>
    </row>
    <row r="399" spans="4:7" x14ac:dyDescent="0.25">
      <c r="D399" s="52"/>
      <c r="E399" s="34"/>
      <c r="G399" s="85"/>
    </row>
    <row r="400" spans="4:7" x14ac:dyDescent="0.25">
      <c r="D400" s="52"/>
      <c r="E400" s="34"/>
      <c r="G400" s="85"/>
    </row>
    <row r="401" spans="4:7" x14ac:dyDescent="0.25">
      <c r="D401" s="52"/>
      <c r="E401" s="34"/>
      <c r="G401" s="85"/>
    </row>
    <row r="402" spans="4:7" x14ac:dyDescent="0.25">
      <c r="D402" s="52"/>
      <c r="E402" s="34"/>
      <c r="G402" s="85"/>
    </row>
    <row r="403" spans="4:7" x14ac:dyDescent="0.25">
      <c r="D403" s="52"/>
      <c r="E403" s="34"/>
      <c r="G403" s="85"/>
    </row>
    <row r="404" spans="4:7" x14ac:dyDescent="0.25">
      <c r="D404" s="52"/>
      <c r="E404" s="34"/>
      <c r="G404" s="85"/>
    </row>
    <row r="405" spans="4:7" x14ac:dyDescent="0.25">
      <c r="D405" s="52"/>
      <c r="E405" s="34"/>
      <c r="G405" s="85"/>
    </row>
    <row r="406" spans="4:7" x14ac:dyDescent="0.25">
      <c r="D406" s="52"/>
      <c r="E406" s="34"/>
      <c r="G406" s="85"/>
    </row>
    <row r="407" spans="4:7" x14ac:dyDescent="0.25">
      <c r="D407" s="52"/>
      <c r="E407" s="34"/>
      <c r="G407" s="85"/>
    </row>
    <row r="408" spans="4:7" x14ac:dyDescent="0.25">
      <c r="D408" s="52"/>
      <c r="E408" s="34"/>
      <c r="G408" s="85"/>
    </row>
    <row r="409" spans="4:7" x14ac:dyDescent="0.25">
      <c r="D409" s="52"/>
      <c r="E409" s="34"/>
      <c r="G409" s="85"/>
    </row>
    <row r="410" spans="4:7" x14ac:dyDescent="0.25">
      <c r="D410" s="52"/>
      <c r="E410" s="34"/>
      <c r="G410" s="85"/>
    </row>
    <row r="411" spans="4:7" x14ac:dyDescent="0.25">
      <c r="D411" s="52"/>
      <c r="E411" s="34"/>
      <c r="G411" s="85"/>
    </row>
    <row r="412" spans="4:7" x14ac:dyDescent="0.25">
      <c r="D412" s="52"/>
      <c r="E412" s="34"/>
      <c r="G412" s="85"/>
    </row>
    <row r="413" spans="4:7" x14ac:dyDescent="0.25">
      <c r="D413" s="52"/>
      <c r="E413" s="34"/>
      <c r="G413" s="85"/>
    </row>
    <row r="414" spans="4:7" x14ac:dyDescent="0.25">
      <c r="D414" s="52"/>
      <c r="E414" s="34"/>
      <c r="G414" s="85"/>
    </row>
    <row r="415" spans="4:7" x14ac:dyDescent="0.25">
      <c r="D415" s="52"/>
      <c r="E415" s="34"/>
      <c r="G415" s="85"/>
    </row>
    <row r="416" spans="4:7" x14ac:dyDescent="0.25">
      <c r="D416" s="52"/>
      <c r="E416" s="34"/>
      <c r="G416" s="85"/>
    </row>
    <row r="417" spans="4:7" x14ac:dyDescent="0.25">
      <c r="D417" s="52"/>
      <c r="E417" s="34"/>
      <c r="G417" s="85"/>
    </row>
    <row r="418" spans="4:7" x14ac:dyDescent="0.25">
      <c r="D418" s="52"/>
      <c r="E418" s="34"/>
      <c r="G418" s="85"/>
    </row>
    <row r="419" spans="4:7" x14ac:dyDescent="0.25">
      <c r="D419" s="52"/>
      <c r="E419" s="34"/>
      <c r="G419" s="85"/>
    </row>
    <row r="420" spans="4:7" x14ac:dyDescent="0.25">
      <c r="D420" s="52"/>
      <c r="E420" s="34"/>
      <c r="G420" s="85"/>
    </row>
    <row r="421" spans="4:7" x14ac:dyDescent="0.25">
      <c r="D421" s="52"/>
      <c r="E421" s="34"/>
      <c r="G421" s="85"/>
    </row>
    <row r="422" spans="4:7" x14ac:dyDescent="0.25">
      <c r="D422" s="52"/>
      <c r="E422" s="34"/>
      <c r="G422" s="85"/>
    </row>
    <row r="423" spans="4:7" x14ac:dyDescent="0.25">
      <c r="D423" s="52"/>
      <c r="E423" s="34"/>
      <c r="G423" s="85"/>
    </row>
    <row r="424" spans="4:7" x14ac:dyDescent="0.25">
      <c r="D424" s="52"/>
      <c r="E424" s="34"/>
      <c r="G424" s="85"/>
    </row>
    <row r="425" spans="4:7" x14ac:dyDescent="0.25">
      <c r="D425" s="52"/>
      <c r="E425" s="34"/>
      <c r="G425" s="85"/>
    </row>
    <row r="426" spans="4:7" x14ac:dyDescent="0.25">
      <c r="D426" s="52"/>
      <c r="E426" s="34"/>
      <c r="G426" s="85"/>
    </row>
    <row r="427" spans="4:7" x14ac:dyDescent="0.25">
      <c r="D427" s="52"/>
      <c r="E427" s="34"/>
      <c r="G427" s="85"/>
    </row>
    <row r="428" spans="4:7" x14ac:dyDescent="0.25">
      <c r="D428" s="52"/>
      <c r="E428" s="34"/>
      <c r="G428" s="85"/>
    </row>
    <row r="429" spans="4:7" x14ac:dyDescent="0.25">
      <c r="D429" s="52"/>
      <c r="E429" s="34"/>
      <c r="G429" s="85"/>
    </row>
    <row r="430" spans="4:7" x14ac:dyDescent="0.25">
      <c r="D430" s="52"/>
      <c r="E430" s="34"/>
      <c r="G430" s="85"/>
    </row>
    <row r="431" spans="4:7" x14ac:dyDescent="0.25">
      <c r="D431" s="52"/>
      <c r="E431" s="34"/>
      <c r="G431" s="85"/>
    </row>
    <row r="432" spans="4:7" x14ac:dyDescent="0.25">
      <c r="D432" s="52"/>
      <c r="E432" s="34"/>
      <c r="G432" s="85"/>
    </row>
    <row r="433" spans="4:7" x14ac:dyDescent="0.25">
      <c r="D433" s="52"/>
      <c r="E433" s="34"/>
      <c r="G433" s="85"/>
    </row>
    <row r="434" spans="4:7" x14ac:dyDescent="0.25">
      <c r="D434" s="52"/>
      <c r="E434" s="34"/>
      <c r="G434" s="85"/>
    </row>
    <row r="435" spans="4:7" x14ac:dyDescent="0.25">
      <c r="D435" s="52"/>
      <c r="E435" s="34"/>
      <c r="G435" s="85"/>
    </row>
    <row r="436" spans="4:7" x14ac:dyDescent="0.25">
      <c r="D436" s="52"/>
      <c r="E436" s="34"/>
      <c r="G436" s="85"/>
    </row>
    <row r="437" spans="4:7" x14ac:dyDescent="0.25">
      <c r="D437" s="52"/>
      <c r="E437" s="34"/>
      <c r="G437" s="85"/>
    </row>
    <row r="438" spans="4:7" x14ac:dyDescent="0.25">
      <c r="D438" s="52"/>
      <c r="E438" s="34"/>
      <c r="G438" s="85"/>
    </row>
    <row r="439" spans="4:7" x14ac:dyDescent="0.25">
      <c r="D439" s="52"/>
      <c r="E439" s="34"/>
      <c r="G439" s="85"/>
    </row>
    <row r="440" spans="4:7" x14ac:dyDescent="0.25">
      <c r="D440" s="52"/>
      <c r="E440" s="34"/>
      <c r="G440" s="85"/>
    </row>
    <row r="441" spans="4:7" x14ac:dyDescent="0.25">
      <c r="D441" s="52"/>
      <c r="E441" s="34"/>
      <c r="G441" s="85"/>
    </row>
    <row r="442" spans="4:7" x14ac:dyDescent="0.25">
      <c r="D442" s="52"/>
      <c r="E442" s="34"/>
      <c r="G442" s="85"/>
    </row>
    <row r="443" spans="4:7" x14ac:dyDescent="0.25">
      <c r="D443" s="52"/>
      <c r="E443" s="34"/>
      <c r="G443" s="85"/>
    </row>
    <row r="444" spans="4:7" x14ac:dyDescent="0.25">
      <c r="D444" s="52"/>
      <c r="E444" s="34"/>
      <c r="G444" s="85"/>
    </row>
    <row r="445" spans="4:7" x14ac:dyDescent="0.25">
      <c r="D445" s="52"/>
      <c r="E445" s="34"/>
      <c r="G445" s="85"/>
    </row>
    <row r="446" spans="4:7" x14ac:dyDescent="0.25">
      <c r="D446" s="52"/>
      <c r="E446" s="34"/>
      <c r="G446" s="85"/>
    </row>
    <row r="447" spans="4:7" x14ac:dyDescent="0.25">
      <c r="D447" s="52"/>
      <c r="E447" s="34"/>
      <c r="G447" s="85"/>
    </row>
    <row r="448" spans="4:7" x14ac:dyDescent="0.25">
      <c r="D448" s="52"/>
      <c r="E448" s="34"/>
      <c r="G448" s="85"/>
    </row>
    <row r="449" spans="4:7" x14ac:dyDescent="0.25">
      <c r="D449" s="52"/>
      <c r="E449" s="34"/>
      <c r="G449" s="85"/>
    </row>
    <row r="450" spans="4:7" x14ac:dyDescent="0.25">
      <c r="D450" s="52"/>
      <c r="E450" s="34"/>
      <c r="G450" s="85"/>
    </row>
    <row r="451" spans="4:7" x14ac:dyDescent="0.25">
      <c r="D451" s="52"/>
      <c r="E451" s="34"/>
      <c r="G451" s="85"/>
    </row>
    <row r="452" spans="4:7" x14ac:dyDescent="0.25">
      <c r="D452" s="52"/>
      <c r="E452" s="34"/>
      <c r="G452" s="85"/>
    </row>
    <row r="453" spans="4:7" x14ac:dyDescent="0.25">
      <c r="D453" s="52"/>
      <c r="E453" s="34"/>
      <c r="G453" s="85"/>
    </row>
    <row r="454" spans="4:7" x14ac:dyDescent="0.25">
      <c r="D454" s="52"/>
      <c r="E454" s="34"/>
      <c r="G454" s="85"/>
    </row>
    <row r="455" spans="4:7" x14ac:dyDescent="0.25">
      <c r="D455" s="52"/>
      <c r="E455" s="34"/>
      <c r="G455" s="85"/>
    </row>
    <row r="456" spans="4:7" x14ac:dyDescent="0.25">
      <c r="D456" s="52"/>
      <c r="E456" s="34"/>
      <c r="G456" s="85"/>
    </row>
    <row r="457" spans="4:7" x14ac:dyDescent="0.25">
      <c r="D457" s="52"/>
      <c r="E457" s="34"/>
      <c r="G457" s="85"/>
    </row>
    <row r="458" spans="4:7" x14ac:dyDescent="0.25">
      <c r="D458" s="52"/>
      <c r="E458" s="34"/>
      <c r="G458" s="85"/>
    </row>
    <row r="459" spans="4:7" x14ac:dyDescent="0.25">
      <c r="D459" s="52"/>
      <c r="E459" s="34"/>
      <c r="G459" s="85"/>
    </row>
    <row r="460" spans="4:7" x14ac:dyDescent="0.25">
      <c r="D460" s="52"/>
      <c r="E460" s="34"/>
      <c r="G460" s="85"/>
    </row>
    <row r="461" spans="4:7" x14ac:dyDescent="0.25">
      <c r="D461" s="52"/>
      <c r="E461" s="34"/>
      <c r="G461" s="85"/>
    </row>
    <row r="462" spans="4:7" x14ac:dyDescent="0.25">
      <c r="D462" s="52"/>
      <c r="E462" s="34"/>
      <c r="G462" s="85"/>
    </row>
    <row r="463" spans="4:7" x14ac:dyDescent="0.25">
      <c r="D463" s="52"/>
      <c r="E463" s="34"/>
      <c r="G463" s="85"/>
    </row>
    <row r="464" spans="4:7" x14ac:dyDescent="0.25">
      <c r="D464" s="52"/>
      <c r="E464" s="34"/>
      <c r="G464" s="85"/>
    </row>
    <row r="465" spans="4:7" x14ac:dyDescent="0.25">
      <c r="D465" s="52"/>
      <c r="E465" s="34"/>
      <c r="G465" s="85"/>
    </row>
    <row r="466" spans="4:7" x14ac:dyDescent="0.25">
      <c r="D466" s="52"/>
      <c r="E466" s="34"/>
      <c r="G466" s="85"/>
    </row>
    <row r="467" spans="4:7" x14ac:dyDescent="0.25">
      <c r="D467" s="52"/>
      <c r="E467" s="34"/>
      <c r="G467" s="85"/>
    </row>
    <row r="468" spans="4:7" x14ac:dyDescent="0.25">
      <c r="D468" s="52"/>
      <c r="E468" s="34"/>
      <c r="G468" s="85"/>
    </row>
    <row r="469" spans="4:7" x14ac:dyDescent="0.25">
      <c r="D469" s="52"/>
      <c r="E469" s="34"/>
      <c r="G469" s="85"/>
    </row>
    <row r="470" spans="4:7" x14ac:dyDescent="0.25">
      <c r="D470" s="52"/>
      <c r="E470" s="34"/>
      <c r="G470" s="85"/>
    </row>
    <row r="471" spans="4:7" x14ac:dyDescent="0.25">
      <c r="D471" s="52"/>
      <c r="E471" s="34"/>
      <c r="G471" s="85"/>
    </row>
    <row r="472" spans="4:7" x14ac:dyDescent="0.25">
      <c r="D472" s="52"/>
      <c r="E472" s="34"/>
      <c r="G472" s="85"/>
    </row>
    <row r="473" spans="4:7" x14ac:dyDescent="0.25">
      <c r="D473" s="52"/>
      <c r="E473" s="34"/>
      <c r="G473" s="85"/>
    </row>
    <row r="474" spans="4:7" x14ac:dyDescent="0.25">
      <c r="D474" s="52"/>
      <c r="E474" s="34"/>
      <c r="G474" s="85"/>
    </row>
    <row r="475" spans="4:7" x14ac:dyDescent="0.25">
      <c r="D475" s="52"/>
      <c r="E475" s="34"/>
      <c r="G475" s="85"/>
    </row>
    <row r="476" spans="4:7" x14ac:dyDescent="0.25">
      <c r="D476" s="52"/>
      <c r="E476" s="34"/>
      <c r="G476" s="85"/>
    </row>
    <row r="477" spans="4:7" x14ac:dyDescent="0.25">
      <c r="D477" s="52"/>
      <c r="E477" s="34"/>
      <c r="G477" s="85"/>
    </row>
    <row r="478" spans="4:7" x14ac:dyDescent="0.25">
      <c r="D478" s="52"/>
      <c r="E478" s="34"/>
      <c r="G478" s="85"/>
    </row>
    <row r="479" spans="4:7" x14ac:dyDescent="0.25">
      <c r="D479" s="52"/>
      <c r="E479" s="34"/>
      <c r="G479" s="85"/>
    </row>
    <row r="480" spans="4:7" x14ac:dyDescent="0.25">
      <c r="D480" s="52"/>
      <c r="E480" s="34"/>
      <c r="G480" s="85"/>
    </row>
    <row r="481" spans="4:7" x14ac:dyDescent="0.25">
      <c r="D481" s="52"/>
      <c r="E481" s="34"/>
      <c r="G481" s="85"/>
    </row>
    <row r="482" spans="4:7" x14ac:dyDescent="0.25">
      <c r="D482" s="52"/>
      <c r="E482" s="34"/>
      <c r="G482" s="85"/>
    </row>
    <row r="483" spans="4:7" x14ac:dyDescent="0.25">
      <c r="D483" s="52"/>
      <c r="E483" s="34"/>
      <c r="G483" s="85"/>
    </row>
    <row r="484" spans="4:7" x14ac:dyDescent="0.25">
      <c r="D484" s="52"/>
      <c r="E484" s="34"/>
      <c r="G484" s="85"/>
    </row>
    <row r="485" spans="4:7" x14ac:dyDescent="0.25">
      <c r="D485" s="52"/>
      <c r="E485" s="34"/>
      <c r="G485" s="85"/>
    </row>
    <row r="486" spans="4:7" x14ac:dyDescent="0.25">
      <c r="D486" s="52"/>
      <c r="E486" s="34"/>
      <c r="G486" s="85"/>
    </row>
    <row r="487" spans="4:7" x14ac:dyDescent="0.25">
      <c r="D487" s="52"/>
      <c r="E487" s="34"/>
      <c r="G487" s="85"/>
    </row>
    <row r="488" spans="4:7" x14ac:dyDescent="0.25">
      <c r="D488" s="52"/>
      <c r="E488" s="34"/>
      <c r="G488" s="85"/>
    </row>
    <row r="489" spans="4:7" x14ac:dyDescent="0.25">
      <c r="D489" s="52"/>
      <c r="E489" s="34"/>
      <c r="G489" s="85"/>
    </row>
    <row r="490" spans="4:7" x14ac:dyDescent="0.25">
      <c r="D490" s="52"/>
      <c r="E490" s="34"/>
      <c r="G490" s="85"/>
    </row>
    <row r="491" spans="4:7" x14ac:dyDescent="0.25">
      <c r="D491" s="52"/>
      <c r="E491" s="34"/>
      <c r="G491" s="85"/>
    </row>
    <row r="492" spans="4:7" x14ac:dyDescent="0.25">
      <c r="D492" s="52"/>
      <c r="E492" s="34"/>
      <c r="G492" s="85"/>
    </row>
    <row r="493" spans="4:7" x14ac:dyDescent="0.25">
      <c r="D493" s="52"/>
      <c r="E493" s="34"/>
      <c r="G493" s="85"/>
    </row>
    <row r="494" spans="4:7" x14ac:dyDescent="0.25">
      <c r="D494" s="52"/>
      <c r="E494" s="34"/>
      <c r="G494" s="85"/>
    </row>
    <row r="495" spans="4:7" x14ac:dyDescent="0.25">
      <c r="D495" s="52"/>
      <c r="E495" s="34"/>
      <c r="G495" s="85"/>
    </row>
    <row r="496" spans="4:7" x14ac:dyDescent="0.25">
      <c r="D496" s="52"/>
      <c r="E496" s="34"/>
      <c r="G496" s="85"/>
    </row>
    <row r="497" spans="4:7" x14ac:dyDescent="0.25">
      <c r="D497" s="52"/>
      <c r="E497" s="34"/>
      <c r="G497" s="85"/>
    </row>
    <row r="498" spans="4:7" x14ac:dyDescent="0.25">
      <c r="D498" s="52"/>
      <c r="E498" s="34"/>
      <c r="G498" s="85"/>
    </row>
    <row r="499" spans="4:7" x14ac:dyDescent="0.25">
      <c r="D499" s="52"/>
      <c r="E499" s="34"/>
      <c r="G499" s="85"/>
    </row>
    <row r="500" spans="4:7" x14ac:dyDescent="0.25">
      <c r="D500" s="52"/>
      <c r="E500" s="34"/>
      <c r="G500" s="85"/>
    </row>
    <row r="501" spans="4:7" x14ac:dyDescent="0.25">
      <c r="D501" s="52"/>
      <c r="E501" s="34"/>
      <c r="G501" s="85"/>
    </row>
    <row r="502" spans="4:7" x14ac:dyDescent="0.25">
      <c r="D502" s="52"/>
      <c r="E502" s="34"/>
      <c r="G502" s="85"/>
    </row>
    <row r="503" spans="4:7" x14ac:dyDescent="0.25">
      <c r="D503" s="52"/>
      <c r="E503" s="34"/>
      <c r="G503" s="85"/>
    </row>
    <row r="504" spans="4:7" x14ac:dyDescent="0.25">
      <c r="D504" s="52"/>
      <c r="E504" s="34"/>
      <c r="G504" s="85"/>
    </row>
    <row r="505" spans="4:7" x14ac:dyDescent="0.25">
      <c r="D505" s="52"/>
      <c r="E505" s="34"/>
      <c r="G505" s="85"/>
    </row>
    <row r="506" spans="4:7" x14ac:dyDescent="0.25">
      <c r="D506" s="52"/>
      <c r="E506" s="34"/>
      <c r="G506" s="85"/>
    </row>
    <row r="507" spans="4:7" x14ac:dyDescent="0.25">
      <c r="D507" s="52"/>
      <c r="E507" s="34"/>
      <c r="G507" s="85"/>
    </row>
    <row r="508" spans="4:7" x14ac:dyDescent="0.25">
      <c r="D508" s="52"/>
      <c r="E508" s="34"/>
      <c r="G508" s="85"/>
    </row>
    <row r="509" spans="4:7" x14ac:dyDescent="0.25">
      <c r="D509" s="52"/>
      <c r="E509" s="34"/>
      <c r="G509" s="85"/>
    </row>
    <row r="510" spans="4:7" x14ac:dyDescent="0.25">
      <c r="D510" s="52"/>
      <c r="E510" s="34"/>
      <c r="G510" s="85"/>
    </row>
    <row r="511" spans="4:7" x14ac:dyDescent="0.25">
      <c r="D511" s="52"/>
      <c r="E511" s="34"/>
      <c r="G511" s="85"/>
    </row>
    <row r="512" spans="4:7" x14ac:dyDescent="0.25">
      <c r="D512" s="52"/>
      <c r="E512" s="34"/>
      <c r="G512" s="85"/>
    </row>
    <row r="513" spans="4:7" x14ac:dyDescent="0.25">
      <c r="D513" s="52"/>
      <c r="E513" s="34"/>
      <c r="G513" s="85"/>
    </row>
    <row r="514" spans="4:7" x14ac:dyDescent="0.25">
      <c r="D514" s="52"/>
      <c r="E514" s="34"/>
      <c r="G514" s="85"/>
    </row>
    <row r="515" spans="4:7" x14ac:dyDescent="0.25">
      <c r="D515" s="52"/>
      <c r="E515" s="34"/>
      <c r="G515" s="85"/>
    </row>
    <row r="516" spans="4:7" x14ac:dyDescent="0.25">
      <c r="D516" s="52"/>
      <c r="E516" s="34"/>
      <c r="G516" s="85"/>
    </row>
    <row r="517" spans="4:7" x14ac:dyDescent="0.25">
      <c r="D517" s="52"/>
      <c r="E517" s="34"/>
      <c r="G517" s="85"/>
    </row>
    <row r="518" spans="4:7" x14ac:dyDescent="0.25">
      <c r="D518" s="52"/>
      <c r="E518" s="34"/>
      <c r="G518" s="85"/>
    </row>
    <row r="519" spans="4:7" x14ac:dyDescent="0.25">
      <c r="D519" s="52"/>
      <c r="E519" s="34"/>
      <c r="G519" s="85"/>
    </row>
    <row r="520" spans="4:7" x14ac:dyDescent="0.25">
      <c r="D520" s="52"/>
      <c r="E520" s="34"/>
      <c r="G520" s="85"/>
    </row>
    <row r="521" spans="4:7" x14ac:dyDescent="0.25">
      <c r="D521" s="52"/>
      <c r="E521" s="34"/>
      <c r="G521" s="85"/>
    </row>
    <row r="522" spans="4:7" x14ac:dyDescent="0.25">
      <c r="D522" s="52"/>
      <c r="E522" s="34"/>
      <c r="G522" s="85"/>
    </row>
    <row r="523" spans="4:7" x14ac:dyDescent="0.25">
      <c r="D523" s="52"/>
      <c r="E523" s="34"/>
      <c r="G523" s="85"/>
    </row>
    <row r="524" spans="4:7" x14ac:dyDescent="0.25">
      <c r="D524" s="52"/>
      <c r="E524" s="34"/>
      <c r="G524" s="85"/>
    </row>
    <row r="525" spans="4:7" x14ac:dyDescent="0.25">
      <c r="D525" s="52"/>
      <c r="E525" s="34"/>
      <c r="G525" s="85"/>
    </row>
    <row r="526" spans="4:7" x14ac:dyDescent="0.25">
      <c r="D526" s="52"/>
      <c r="E526" s="34"/>
      <c r="G526" s="85"/>
    </row>
    <row r="527" spans="4:7" x14ac:dyDescent="0.25">
      <c r="D527" s="52"/>
      <c r="E527" s="34"/>
      <c r="G527" s="85"/>
    </row>
    <row r="528" spans="4:7" x14ac:dyDescent="0.25">
      <c r="D528" s="52"/>
      <c r="E528" s="34"/>
      <c r="G528" s="85"/>
    </row>
    <row r="529" spans="4:7" x14ac:dyDescent="0.25">
      <c r="D529" s="52"/>
      <c r="E529" s="34"/>
      <c r="G529" s="85"/>
    </row>
    <row r="530" spans="4:7" x14ac:dyDescent="0.25">
      <c r="D530" s="52"/>
      <c r="E530" s="34"/>
      <c r="G530" s="85"/>
    </row>
    <row r="531" spans="4:7" x14ac:dyDescent="0.25">
      <c r="D531" s="52"/>
      <c r="E531" s="34"/>
      <c r="G531" s="85"/>
    </row>
    <row r="532" spans="4:7" x14ac:dyDescent="0.25">
      <c r="D532" s="52"/>
      <c r="E532" s="34"/>
      <c r="G532" s="85"/>
    </row>
    <row r="533" spans="4:7" x14ac:dyDescent="0.25">
      <c r="D533" s="52"/>
      <c r="E533" s="34"/>
      <c r="G533" s="85"/>
    </row>
    <row r="534" spans="4:7" x14ac:dyDescent="0.25">
      <c r="D534" s="52"/>
      <c r="E534" s="34"/>
      <c r="G534" s="85"/>
    </row>
    <row r="535" spans="4:7" x14ac:dyDescent="0.25">
      <c r="D535" s="52"/>
      <c r="E535" s="34"/>
      <c r="G535" s="85"/>
    </row>
    <row r="536" spans="4:7" x14ac:dyDescent="0.25">
      <c r="D536" s="52"/>
      <c r="E536" s="34"/>
      <c r="G536" s="85"/>
    </row>
    <row r="537" spans="4:7" x14ac:dyDescent="0.25">
      <c r="D537" s="52"/>
      <c r="E537" s="34"/>
      <c r="G537" s="85"/>
    </row>
    <row r="538" spans="4:7" x14ac:dyDescent="0.25">
      <c r="D538" s="52"/>
      <c r="E538" s="34"/>
      <c r="G538" s="85"/>
    </row>
    <row r="539" spans="4:7" x14ac:dyDescent="0.25">
      <c r="D539" s="52"/>
      <c r="E539" s="34"/>
      <c r="G539" s="85"/>
    </row>
    <row r="540" spans="4:7" x14ac:dyDescent="0.25">
      <c r="D540" s="52"/>
      <c r="E540" s="34"/>
      <c r="G540" s="85"/>
    </row>
    <row r="541" spans="4:7" x14ac:dyDescent="0.25">
      <c r="D541" s="52"/>
      <c r="E541" s="34"/>
      <c r="G541" s="85"/>
    </row>
    <row r="542" spans="4:7" x14ac:dyDescent="0.25">
      <c r="D542" s="52"/>
      <c r="E542" s="34"/>
      <c r="G542" s="85"/>
    </row>
    <row r="543" spans="4:7" x14ac:dyDescent="0.25">
      <c r="D543" s="52"/>
      <c r="E543" s="34"/>
      <c r="G543" s="85"/>
    </row>
    <row r="544" spans="4:7" x14ac:dyDescent="0.25">
      <c r="D544" s="52"/>
      <c r="E544" s="34"/>
      <c r="G544" s="85"/>
    </row>
    <row r="545" spans="4:7" x14ac:dyDescent="0.25">
      <c r="D545" s="52"/>
      <c r="E545" s="34"/>
      <c r="G545" s="85"/>
    </row>
    <row r="546" spans="4:7" x14ac:dyDescent="0.25">
      <c r="D546" s="52"/>
      <c r="E546" s="34"/>
      <c r="G546" s="85"/>
    </row>
    <row r="547" spans="4:7" x14ac:dyDescent="0.25">
      <c r="D547" s="52"/>
      <c r="E547" s="34"/>
      <c r="G547" s="85"/>
    </row>
    <row r="548" spans="4:7" x14ac:dyDescent="0.25">
      <c r="D548" s="52"/>
      <c r="E548" s="34"/>
      <c r="G548" s="85"/>
    </row>
    <row r="549" spans="4:7" x14ac:dyDescent="0.25">
      <c r="D549" s="52"/>
      <c r="E549" s="34"/>
      <c r="G549" s="85"/>
    </row>
    <row r="550" spans="4:7" x14ac:dyDescent="0.25">
      <c r="D550" s="52"/>
      <c r="E550" s="34"/>
      <c r="G550" s="85"/>
    </row>
    <row r="551" spans="4:7" x14ac:dyDescent="0.25">
      <c r="D551" s="52"/>
      <c r="E551" s="34"/>
      <c r="G551" s="85"/>
    </row>
    <row r="552" spans="4:7" x14ac:dyDescent="0.25">
      <c r="D552" s="52"/>
      <c r="E552" s="34"/>
      <c r="G552" s="85"/>
    </row>
    <row r="553" spans="4:7" x14ac:dyDescent="0.25">
      <c r="D553" s="52"/>
      <c r="E553" s="34"/>
      <c r="G553" s="85"/>
    </row>
    <row r="554" spans="4:7" x14ac:dyDescent="0.25">
      <c r="D554" s="52"/>
      <c r="E554" s="34"/>
      <c r="G554" s="85"/>
    </row>
    <row r="555" spans="4:7" x14ac:dyDescent="0.25">
      <c r="D555" s="52"/>
      <c r="E555" s="34"/>
      <c r="G555" s="85"/>
    </row>
    <row r="556" spans="4:7" x14ac:dyDescent="0.25">
      <c r="D556" s="52"/>
      <c r="E556" s="34"/>
      <c r="G556" s="85"/>
    </row>
    <row r="557" spans="4:7" x14ac:dyDescent="0.25">
      <c r="D557" s="52"/>
      <c r="E557" s="34"/>
      <c r="G557" s="85"/>
    </row>
    <row r="558" spans="4:7" x14ac:dyDescent="0.25">
      <c r="D558" s="52"/>
      <c r="E558" s="34"/>
      <c r="G558" s="85"/>
    </row>
    <row r="559" spans="4:7" x14ac:dyDescent="0.25">
      <c r="D559" s="52"/>
      <c r="E559" s="34"/>
      <c r="G559" s="85"/>
    </row>
    <row r="560" spans="4:7" x14ac:dyDescent="0.25">
      <c r="D560" s="52"/>
      <c r="E560" s="34"/>
      <c r="G560" s="85"/>
    </row>
    <row r="561" spans="4:7" x14ac:dyDescent="0.25">
      <c r="D561" s="52"/>
      <c r="E561" s="34"/>
      <c r="G561" s="85"/>
    </row>
    <row r="562" spans="4:7" x14ac:dyDescent="0.25">
      <c r="D562" s="52"/>
      <c r="E562" s="34"/>
      <c r="G562" s="85"/>
    </row>
    <row r="563" spans="4:7" x14ac:dyDescent="0.25">
      <c r="D563" s="52"/>
      <c r="E563" s="34"/>
      <c r="G563" s="85"/>
    </row>
    <row r="564" spans="4:7" x14ac:dyDescent="0.25">
      <c r="D564" s="52"/>
      <c r="E564" s="34"/>
      <c r="G564" s="85"/>
    </row>
    <row r="565" spans="4:7" x14ac:dyDescent="0.25">
      <c r="D565" s="52"/>
      <c r="E565" s="34"/>
      <c r="G565" s="85"/>
    </row>
    <row r="566" spans="4:7" x14ac:dyDescent="0.25">
      <c r="D566" s="52"/>
      <c r="E566" s="34"/>
      <c r="G566" s="85"/>
    </row>
    <row r="567" spans="4:7" x14ac:dyDescent="0.25">
      <c r="D567" s="52"/>
      <c r="E567" s="34"/>
      <c r="G567" s="85"/>
    </row>
    <row r="568" spans="4:7" x14ac:dyDescent="0.25">
      <c r="D568" s="52"/>
      <c r="E568" s="34"/>
      <c r="G568" s="85"/>
    </row>
    <row r="569" spans="4:7" x14ac:dyDescent="0.25">
      <c r="D569" s="52"/>
      <c r="E569" s="34"/>
      <c r="G569" s="85"/>
    </row>
    <row r="570" spans="4:7" x14ac:dyDescent="0.25">
      <c r="D570" s="52"/>
      <c r="E570" s="34"/>
      <c r="G570" s="85"/>
    </row>
    <row r="571" spans="4:7" x14ac:dyDescent="0.25">
      <c r="D571" s="52"/>
      <c r="E571" s="34"/>
      <c r="G571" s="85"/>
    </row>
    <row r="572" spans="4:7" x14ac:dyDescent="0.25">
      <c r="D572" s="52"/>
      <c r="E572" s="34"/>
      <c r="G572" s="85"/>
    </row>
    <row r="573" spans="4:7" x14ac:dyDescent="0.25">
      <c r="D573" s="52"/>
      <c r="E573" s="34"/>
      <c r="G573" s="85"/>
    </row>
    <row r="574" spans="4:7" x14ac:dyDescent="0.25">
      <c r="D574" s="52"/>
      <c r="E574" s="34"/>
      <c r="G574" s="85"/>
    </row>
    <row r="575" spans="4:7" x14ac:dyDescent="0.25">
      <c r="D575" s="52"/>
      <c r="E575" s="34"/>
      <c r="G575" s="85"/>
    </row>
    <row r="576" spans="4:7" x14ac:dyDescent="0.25">
      <c r="D576" s="52"/>
      <c r="E576" s="34"/>
      <c r="G576" s="85"/>
    </row>
    <row r="577" spans="4:7" x14ac:dyDescent="0.25">
      <c r="D577" s="52"/>
      <c r="E577" s="34"/>
      <c r="G577" s="85"/>
    </row>
    <row r="578" spans="4:7" x14ac:dyDescent="0.25">
      <c r="D578" s="52"/>
      <c r="E578" s="34"/>
      <c r="G578" s="85"/>
    </row>
    <row r="579" spans="4:7" x14ac:dyDescent="0.25">
      <c r="D579" s="52"/>
      <c r="E579" s="34"/>
      <c r="G579" s="85"/>
    </row>
    <row r="580" spans="4:7" x14ac:dyDescent="0.25">
      <c r="D580" s="52"/>
      <c r="E580" s="34"/>
      <c r="G580" s="85"/>
    </row>
    <row r="581" spans="4:7" x14ac:dyDescent="0.25">
      <c r="D581" s="52"/>
      <c r="E581" s="34"/>
      <c r="G581" s="85"/>
    </row>
    <row r="582" spans="4:7" x14ac:dyDescent="0.25">
      <c r="D582" s="52"/>
      <c r="E582" s="34"/>
      <c r="G582" s="85"/>
    </row>
    <row r="583" spans="4:7" x14ac:dyDescent="0.25">
      <c r="D583" s="52"/>
      <c r="E583" s="34"/>
      <c r="G583" s="85"/>
    </row>
    <row r="584" spans="4:7" x14ac:dyDescent="0.25">
      <c r="D584" s="52"/>
      <c r="E584" s="34"/>
      <c r="G584" s="85"/>
    </row>
    <row r="585" spans="4:7" x14ac:dyDescent="0.25">
      <c r="D585" s="52"/>
      <c r="E585" s="34"/>
      <c r="G585" s="85"/>
    </row>
    <row r="586" spans="4:7" x14ac:dyDescent="0.25">
      <c r="D586" s="52"/>
      <c r="E586" s="34"/>
      <c r="G586" s="85"/>
    </row>
    <row r="587" spans="4:7" x14ac:dyDescent="0.25">
      <c r="D587" s="52"/>
      <c r="E587" s="34"/>
      <c r="G587" s="85"/>
    </row>
    <row r="588" spans="4:7" x14ac:dyDescent="0.25">
      <c r="D588" s="52"/>
      <c r="E588" s="34"/>
      <c r="G588" s="85"/>
    </row>
    <row r="589" spans="4:7" x14ac:dyDescent="0.25">
      <c r="D589" s="52"/>
      <c r="E589" s="34"/>
      <c r="G589" s="85"/>
    </row>
    <row r="590" spans="4:7" x14ac:dyDescent="0.25">
      <c r="D590" s="52"/>
      <c r="E590" s="34"/>
      <c r="G590" s="85"/>
    </row>
    <row r="591" spans="4:7" x14ac:dyDescent="0.25">
      <c r="D591" s="52"/>
      <c r="E591" s="34"/>
      <c r="G591" s="85"/>
    </row>
    <row r="592" spans="4:7" x14ac:dyDescent="0.25">
      <c r="D592" s="52"/>
      <c r="E592" s="34"/>
      <c r="G592" s="85"/>
    </row>
    <row r="593" spans="4:7" x14ac:dyDescent="0.25">
      <c r="D593" s="52"/>
      <c r="E593" s="34"/>
      <c r="G593" s="85"/>
    </row>
    <row r="594" spans="4:7" x14ac:dyDescent="0.25">
      <c r="D594" s="52"/>
      <c r="E594" s="34"/>
      <c r="G594" s="85"/>
    </row>
    <row r="595" spans="4:7" x14ac:dyDescent="0.25">
      <c r="D595" s="52"/>
      <c r="E595" s="34"/>
      <c r="G595" s="85"/>
    </row>
    <row r="596" spans="4:7" x14ac:dyDescent="0.25">
      <c r="D596" s="52"/>
      <c r="E596" s="34"/>
      <c r="G596" s="85"/>
    </row>
    <row r="597" spans="4:7" x14ac:dyDescent="0.25">
      <c r="D597" s="52"/>
      <c r="E597" s="34"/>
      <c r="G597" s="85"/>
    </row>
    <row r="598" spans="4:7" x14ac:dyDescent="0.25">
      <c r="D598" s="52"/>
      <c r="E598" s="34"/>
      <c r="G598" s="85"/>
    </row>
    <row r="599" spans="4:7" x14ac:dyDescent="0.25">
      <c r="D599" s="52"/>
      <c r="E599" s="34"/>
      <c r="G599" s="85"/>
    </row>
    <row r="600" spans="4:7" x14ac:dyDescent="0.25">
      <c r="D600" s="52"/>
      <c r="E600" s="34"/>
      <c r="G600" s="85"/>
    </row>
    <row r="601" spans="4:7" x14ac:dyDescent="0.25">
      <c r="D601" s="52"/>
      <c r="E601" s="34"/>
      <c r="G601" s="85"/>
    </row>
    <row r="602" spans="4:7" x14ac:dyDescent="0.25">
      <c r="D602" s="52"/>
      <c r="E602" s="34"/>
      <c r="G602" s="85"/>
    </row>
    <row r="603" spans="4:7" x14ac:dyDescent="0.25">
      <c r="D603" s="52"/>
      <c r="E603" s="34"/>
      <c r="G603" s="85"/>
    </row>
    <row r="604" spans="4:7" x14ac:dyDescent="0.25">
      <c r="D604" s="52"/>
      <c r="E604" s="34"/>
      <c r="G604" s="85"/>
    </row>
    <row r="605" spans="4:7" x14ac:dyDescent="0.25">
      <c r="D605" s="52"/>
      <c r="E605" s="34"/>
      <c r="G605" s="85"/>
    </row>
    <row r="606" spans="4:7" x14ac:dyDescent="0.25">
      <c r="D606" s="52"/>
      <c r="E606" s="34"/>
      <c r="G606" s="85"/>
    </row>
    <row r="607" spans="4:7" x14ac:dyDescent="0.25">
      <c r="D607" s="52"/>
      <c r="E607" s="34"/>
      <c r="G607" s="85"/>
    </row>
    <row r="608" spans="4:7" x14ac:dyDescent="0.25">
      <c r="D608" s="52"/>
      <c r="E608" s="34"/>
      <c r="G608" s="85"/>
    </row>
    <row r="609" spans="4:7" x14ac:dyDescent="0.25">
      <c r="D609" s="52"/>
      <c r="E609" s="34"/>
      <c r="G609" s="85"/>
    </row>
    <row r="610" spans="4:7" x14ac:dyDescent="0.25">
      <c r="D610" s="52"/>
      <c r="E610" s="34"/>
      <c r="G610" s="85"/>
    </row>
    <row r="611" spans="4:7" x14ac:dyDescent="0.25">
      <c r="D611" s="52"/>
      <c r="E611" s="34"/>
      <c r="G611" s="85"/>
    </row>
    <row r="612" spans="4:7" x14ac:dyDescent="0.25">
      <c r="D612" s="52"/>
      <c r="E612" s="34"/>
      <c r="G612" s="85"/>
    </row>
    <row r="613" spans="4:7" x14ac:dyDescent="0.25">
      <c r="D613" s="52"/>
      <c r="E613" s="34"/>
      <c r="G613" s="85"/>
    </row>
    <row r="614" spans="4:7" x14ac:dyDescent="0.25">
      <c r="D614" s="52"/>
      <c r="E614" s="34"/>
      <c r="G614" s="85"/>
    </row>
    <row r="615" spans="4:7" x14ac:dyDescent="0.25">
      <c r="D615" s="52"/>
      <c r="E615" s="34"/>
      <c r="G615" s="85"/>
    </row>
    <row r="616" spans="4:7" x14ac:dyDescent="0.25">
      <c r="D616" s="52"/>
      <c r="E616" s="34"/>
      <c r="G616" s="85"/>
    </row>
    <row r="617" spans="4:7" x14ac:dyDescent="0.25">
      <c r="D617" s="52"/>
      <c r="E617" s="34"/>
      <c r="G617" s="85"/>
    </row>
    <row r="618" spans="4:7" x14ac:dyDescent="0.25">
      <c r="D618" s="52"/>
      <c r="E618" s="34"/>
      <c r="G618" s="85"/>
    </row>
    <row r="619" spans="4:7" x14ac:dyDescent="0.25">
      <c r="D619" s="52"/>
      <c r="E619" s="34"/>
      <c r="G619" s="85"/>
    </row>
    <row r="620" spans="4:7" x14ac:dyDescent="0.25">
      <c r="D620" s="52"/>
      <c r="E620" s="34"/>
      <c r="G620" s="85"/>
    </row>
    <row r="621" spans="4:7" x14ac:dyDescent="0.25">
      <c r="D621" s="52"/>
      <c r="E621" s="34"/>
      <c r="G621" s="85"/>
    </row>
    <row r="622" spans="4:7" x14ac:dyDescent="0.25">
      <c r="D622" s="52"/>
      <c r="E622" s="34"/>
      <c r="G622" s="85"/>
    </row>
    <row r="623" spans="4:7" x14ac:dyDescent="0.25">
      <c r="D623" s="52"/>
      <c r="E623" s="34"/>
      <c r="G623" s="85"/>
    </row>
    <row r="624" spans="4:7" x14ac:dyDescent="0.25">
      <c r="D624" s="52"/>
      <c r="E624" s="34"/>
      <c r="G624" s="85"/>
    </row>
    <row r="625" spans="4:7" x14ac:dyDescent="0.25">
      <c r="D625" s="52"/>
      <c r="E625" s="34"/>
      <c r="G625" s="85"/>
    </row>
    <row r="626" spans="4:7" x14ac:dyDescent="0.25">
      <c r="D626" s="52"/>
      <c r="E626" s="34"/>
      <c r="G626" s="85"/>
    </row>
    <row r="627" spans="4:7" x14ac:dyDescent="0.25">
      <c r="D627" s="52"/>
      <c r="E627" s="34"/>
      <c r="G627" s="85"/>
    </row>
    <row r="628" spans="4:7" x14ac:dyDescent="0.25">
      <c r="D628" s="52"/>
      <c r="E628" s="34"/>
      <c r="G628" s="85"/>
    </row>
    <row r="629" spans="4:7" x14ac:dyDescent="0.25">
      <c r="D629" s="52"/>
      <c r="E629" s="34"/>
      <c r="G629" s="85"/>
    </row>
    <row r="630" spans="4:7" x14ac:dyDescent="0.25">
      <c r="D630" s="52"/>
      <c r="E630" s="34"/>
      <c r="G630" s="85"/>
    </row>
    <row r="631" spans="4:7" x14ac:dyDescent="0.25">
      <c r="D631" s="52"/>
      <c r="E631" s="34"/>
      <c r="G631" s="85"/>
    </row>
    <row r="632" spans="4:7" x14ac:dyDescent="0.25">
      <c r="D632" s="52"/>
      <c r="E632" s="34"/>
      <c r="G632" s="85"/>
    </row>
    <row r="633" spans="4:7" x14ac:dyDescent="0.25">
      <c r="D633" s="52"/>
      <c r="E633" s="34"/>
      <c r="G633" s="85"/>
    </row>
    <row r="634" spans="4:7" x14ac:dyDescent="0.25">
      <c r="D634" s="52"/>
      <c r="E634" s="34"/>
      <c r="G634" s="85"/>
    </row>
    <row r="635" spans="4:7" x14ac:dyDescent="0.25">
      <c r="D635" s="52"/>
      <c r="E635" s="34"/>
      <c r="G635" s="85"/>
    </row>
    <row r="636" spans="4:7" x14ac:dyDescent="0.25">
      <c r="D636" s="52"/>
      <c r="E636" s="34"/>
      <c r="G636" s="85"/>
    </row>
    <row r="637" spans="4:7" x14ac:dyDescent="0.25">
      <c r="D637" s="52"/>
      <c r="E637" s="34"/>
      <c r="G637" s="85"/>
    </row>
    <row r="638" spans="4:7" x14ac:dyDescent="0.25">
      <c r="D638" s="52"/>
      <c r="E638" s="34"/>
      <c r="G638" s="85"/>
    </row>
    <row r="639" spans="4:7" x14ac:dyDescent="0.25">
      <c r="D639" s="52"/>
      <c r="E639" s="34"/>
      <c r="G639" s="85"/>
    </row>
    <row r="640" spans="4:7" x14ac:dyDescent="0.25">
      <c r="D640" s="52"/>
      <c r="E640" s="34"/>
      <c r="G640" s="85"/>
    </row>
    <row r="641" spans="4:7" x14ac:dyDescent="0.25">
      <c r="D641" s="52"/>
      <c r="E641" s="34"/>
      <c r="G641" s="85"/>
    </row>
    <row r="642" spans="4:7" x14ac:dyDescent="0.25">
      <c r="D642" s="52"/>
      <c r="E642" s="34"/>
      <c r="G642" s="85"/>
    </row>
    <row r="643" spans="4:7" x14ac:dyDescent="0.25">
      <c r="D643" s="52"/>
      <c r="E643" s="34"/>
      <c r="G643" s="85"/>
    </row>
    <row r="644" spans="4:7" x14ac:dyDescent="0.25">
      <c r="D644" s="52"/>
      <c r="E644" s="34"/>
      <c r="G644" s="85"/>
    </row>
    <row r="645" spans="4:7" x14ac:dyDescent="0.25">
      <c r="D645" s="52"/>
      <c r="E645" s="34"/>
      <c r="G645" s="85"/>
    </row>
    <row r="646" spans="4:7" x14ac:dyDescent="0.25">
      <c r="D646" s="52"/>
      <c r="E646" s="34"/>
      <c r="G646" s="85"/>
    </row>
    <row r="647" spans="4:7" x14ac:dyDescent="0.25">
      <c r="D647" s="52"/>
      <c r="E647" s="34"/>
      <c r="G647" s="85"/>
    </row>
    <row r="648" spans="4:7" x14ac:dyDescent="0.25">
      <c r="D648" s="52"/>
      <c r="E648" s="34"/>
      <c r="G648" s="85"/>
    </row>
    <row r="649" spans="4:7" x14ac:dyDescent="0.25">
      <c r="D649" s="52"/>
      <c r="E649" s="34"/>
      <c r="G649" s="85"/>
    </row>
    <row r="650" spans="4:7" x14ac:dyDescent="0.25">
      <c r="D650" s="52"/>
      <c r="E650" s="34"/>
      <c r="G650" s="85"/>
    </row>
    <row r="651" spans="4:7" x14ac:dyDescent="0.25">
      <c r="D651" s="52"/>
      <c r="E651" s="34"/>
      <c r="G651" s="85"/>
    </row>
    <row r="652" spans="4:7" x14ac:dyDescent="0.25">
      <c r="D652" s="52"/>
      <c r="E652" s="34"/>
      <c r="G652" s="85"/>
    </row>
    <row r="653" spans="4:7" x14ac:dyDescent="0.25">
      <c r="D653" s="52"/>
      <c r="E653" s="34"/>
      <c r="G653" s="85"/>
    </row>
    <row r="654" spans="4:7" x14ac:dyDescent="0.25">
      <c r="D654" s="52"/>
      <c r="E654" s="34"/>
      <c r="G654" s="85"/>
    </row>
    <row r="655" spans="4:7" x14ac:dyDescent="0.25">
      <c r="D655" s="52"/>
      <c r="E655" s="34"/>
      <c r="G655" s="85"/>
    </row>
    <row r="656" spans="4:7" x14ac:dyDescent="0.25">
      <c r="D656" s="52"/>
      <c r="E656" s="34"/>
      <c r="G656" s="85"/>
    </row>
    <row r="657" spans="4:7" x14ac:dyDescent="0.25">
      <c r="D657" s="52"/>
      <c r="E657" s="34"/>
      <c r="G657" s="85"/>
    </row>
    <row r="658" spans="4:7" x14ac:dyDescent="0.25">
      <c r="D658" s="52"/>
      <c r="E658" s="34"/>
      <c r="G658" s="85"/>
    </row>
    <row r="659" spans="4:7" x14ac:dyDescent="0.25">
      <c r="D659" s="52"/>
      <c r="E659" s="34"/>
      <c r="G659" s="85"/>
    </row>
    <row r="660" spans="4:7" x14ac:dyDescent="0.25">
      <c r="D660" s="52"/>
      <c r="E660" s="34"/>
      <c r="G660" s="85"/>
    </row>
    <row r="661" spans="4:7" x14ac:dyDescent="0.25">
      <c r="D661" s="52"/>
      <c r="E661" s="34"/>
      <c r="G661" s="85"/>
    </row>
    <row r="662" spans="4:7" x14ac:dyDescent="0.25">
      <c r="D662" s="52"/>
      <c r="E662" s="34"/>
      <c r="G662" s="85"/>
    </row>
    <row r="663" spans="4:7" x14ac:dyDescent="0.25">
      <c r="D663" s="52"/>
      <c r="E663" s="34"/>
      <c r="G663" s="85"/>
    </row>
    <row r="664" spans="4:7" x14ac:dyDescent="0.25">
      <c r="D664" s="52"/>
      <c r="E664" s="34"/>
      <c r="G664" s="85"/>
    </row>
    <row r="665" spans="4:7" x14ac:dyDescent="0.25">
      <c r="D665" s="52"/>
      <c r="E665" s="34"/>
      <c r="G665" s="85"/>
    </row>
    <row r="666" spans="4:7" x14ac:dyDescent="0.25">
      <c r="D666" s="52"/>
      <c r="E666" s="34"/>
      <c r="G666" s="85"/>
    </row>
    <row r="667" spans="4:7" x14ac:dyDescent="0.25">
      <c r="D667" s="52"/>
      <c r="E667" s="34"/>
      <c r="G667" s="85"/>
    </row>
    <row r="668" spans="4:7" x14ac:dyDescent="0.25">
      <c r="D668" s="52"/>
      <c r="E668" s="34"/>
      <c r="G668" s="85"/>
    </row>
    <row r="669" spans="4:7" x14ac:dyDescent="0.25">
      <c r="D669" s="52"/>
      <c r="E669" s="34"/>
      <c r="G669" s="85"/>
    </row>
    <row r="670" spans="4:7" x14ac:dyDescent="0.25">
      <c r="D670" s="52"/>
      <c r="E670" s="34"/>
      <c r="G670" s="85"/>
    </row>
    <row r="671" spans="4:7" x14ac:dyDescent="0.25">
      <c r="D671" s="52"/>
      <c r="E671" s="34"/>
      <c r="G671" s="85"/>
    </row>
    <row r="672" spans="4:7" x14ac:dyDescent="0.25">
      <c r="D672" s="52"/>
      <c r="E672" s="34"/>
      <c r="G672" s="85"/>
    </row>
    <row r="673" spans="4:7" x14ac:dyDescent="0.25">
      <c r="D673" s="52"/>
      <c r="E673" s="34"/>
      <c r="G673" s="85"/>
    </row>
    <row r="674" spans="4:7" x14ac:dyDescent="0.25">
      <c r="D674" s="52"/>
      <c r="E674" s="34"/>
      <c r="G674" s="85"/>
    </row>
    <row r="675" spans="4:7" x14ac:dyDescent="0.25">
      <c r="D675" s="52"/>
      <c r="E675" s="34"/>
      <c r="G675" s="85"/>
    </row>
    <row r="676" spans="4:7" x14ac:dyDescent="0.25">
      <c r="D676" s="52"/>
      <c r="E676" s="34"/>
      <c r="G676" s="85"/>
    </row>
    <row r="677" spans="4:7" x14ac:dyDescent="0.25">
      <c r="D677" s="52"/>
      <c r="E677" s="34"/>
      <c r="G677" s="85"/>
    </row>
    <row r="678" spans="4:7" x14ac:dyDescent="0.25">
      <c r="D678" s="52"/>
      <c r="E678" s="34"/>
      <c r="G678" s="85"/>
    </row>
    <row r="679" spans="4:7" x14ac:dyDescent="0.25">
      <c r="D679" s="52"/>
      <c r="E679" s="34"/>
      <c r="G679" s="85"/>
    </row>
    <row r="680" spans="4:7" x14ac:dyDescent="0.25">
      <c r="D680" s="52"/>
      <c r="E680" s="34"/>
      <c r="G680" s="85"/>
    </row>
    <row r="681" spans="4:7" x14ac:dyDescent="0.25">
      <c r="D681" s="52"/>
      <c r="E681" s="34"/>
      <c r="G681" s="85"/>
    </row>
    <row r="682" spans="4:7" x14ac:dyDescent="0.25">
      <c r="D682" s="52"/>
      <c r="E682" s="34"/>
      <c r="G682" s="85"/>
    </row>
    <row r="683" spans="4:7" x14ac:dyDescent="0.25">
      <c r="D683" s="52"/>
      <c r="E683" s="34"/>
      <c r="G683" s="85"/>
    </row>
    <row r="684" spans="4:7" x14ac:dyDescent="0.25">
      <c r="D684" s="52"/>
      <c r="E684" s="34"/>
      <c r="G684" s="85"/>
    </row>
    <row r="685" spans="4:7" x14ac:dyDescent="0.25">
      <c r="D685" s="52"/>
      <c r="E685" s="34"/>
      <c r="G685" s="85"/>
    </row>
    <row r="686" spans="4:7" x14ac:dyDescent="0.25">
      <c r="D686" s="52"/>
      <c r="E686" s="34"/>
      <c r="G686" s="85"/>
    </row>
    <row r="687" spans="4:7" x14ac:dyDescent="0.25">
      <c r="D687" s="52"/>
      <c r="E687" s="34"/>
      <c r="G687" s="85"/>
    </row>
    <row r="688" spans="4:7" x14ac:dyDescent="0.25">
      <c r="D688" s="52"/>
      <c r="E688" s="34"/>
      <c r="G688" s="85"/>
    </row>
    <row r="689" spans="4:7" x14ac:dyDescent="0.25">
      <c r="D689" s="52"/>
      <c r="E689" s="34"/>
      <c r="G689" s="85"/>
    </row>
    <row r="690" spans="4:7" x14ac:dyDescent="0.25">
      <c r="D690" s="52"/>
      <c r="E690" s="34"/>
      <c r="G690" s="85"/>
    </row>
    <row r="691" spans="4:7" x14ac:dyDescent="0.25">
      <c r="D691" s="52"/>
      <c r="E691" s="34"/>
      <c r="G691" s="85"/>
    </row>
    <row r="692" spans="4:7" x14ac:dyDescent="0.25">
      <c r="D692" s="52"/>
      <c r="E692" s="34"/>
      <c r="G692" s="85"/>
    </row>
    <row r="693" spans="4:7" x14ac:dyDescent="0.25">
      <c r="D693" s="52"/>
      <c r="E693" s="34"/>
      <c r="G693" s="85"/>
    </row>
    <row r="694" spans="4:7" x14ac:dyDescent="0.25">
      <c r="D694" s="52"/>
      <c r="E694" s="34"/>
      <c r="G694" s="85"/>
    </row>
    <row r="695" spans="4:7" x14ac:dyDescent="0.25">
      <c r="D695" s="52"/>
      <c r="E695" s="34"/>
      <c r="G695" s="85"/>
    </row>
    <row r="696" spans="4:7" x14ac:dyDescent="0.25">
      <c r="D696" s="52"/>
      <c r="E696" s="34"/>
      <c r="G696" s="85"/>
    </row>
    <row r="697" spans="4:7" x14ac:dyDescent="0.25">
      <c r="D697" s="52"/>
      <c r="E697" s="34"/>
      <c r="G697" s="85"/>
    </row>
    <row r="698" spans="4:7" x14ac:dyDescent="0.25">
      <c r="D698" s="52"/>
      <c r="E698" s="34"/>
      <c r="G698" s="85"/>
    </row>
    <row r="699" spans="4:7" x14ac:dyDescent="0.25">
      <c r="D699" s="52"/>
      <c r="E699" s="34"/>
      <c r="G699" s="85"/>
    </row>
    <row r="700" spans="4:7" x14ac:dyDescent="0.25">
      <c r="D700" s="52"/>
      <c r="E700" s="34"/>
      <c r="G700" s="85"/>
    </row>
    <row r="701" spans="4:7" x14ac:dyDescent="0.25">
      <c r="D701" s="52"/>
      <c r="E701" s="34"/>
      <c r="G701" s="85"/>
    </row>
    <row r="702" spans="4:7" x14ac:dyDescent="0.25">
      <c r="D702" s="52"/>
      <c r="E702" s="34"/>
      <c r="G702" s="85"/>
    </row>
    <row r="703" spans="4:7" x14ac:dyDescent="0.25">
      <c r="D703" s="52"/>
      <c r="E703" s="34"/>
      <c r="G703" s="85"/>
    </row>
    <row r="704" spans="4:7" x14ac:dyDescent="0.25">
      <c r="D704" s="52"/>
      <c r="E704" s="34"/>
      <c r="G704" s="85"/>
    </row>
    <row r="705" spans="4:7" x14ac:dyDescent="0.25">
      <c r="D705" s="52"/>
      <c r="E705" s="34"/>
      <c r="G705" s="85"/>
    </row>
    <row r="706" spans="4:7" x14ac:dyDescent="0.25">
      <c r="D706" s="52"/>
      <c r="E706" s="34"/>
      <c r="G706" s="85"/>
    </row>
    <row r="707" spans="4:7" x14ac:dyDescent="0.25">
      <c r="D707" s="52"/>
      <c r="E707" s="34"/>
      <c r="G707" s="85"/>
    </row>
    <row r="708" spans="4:7" x14ac:dyDescent="0.25">
      <c r="D708" s="52"/>
      <c r="E708" s="34"/>
      <c r="G708" s="85"/>
    </row>
    <row r="709" spans="4:7" x14ac:dyDescent="0.25">
      <c r="D709" s="52"/>
      <c r="E709" s="34"/>
      <c r="G709" s="85"/>
    </row>
    <row r="710" spans="4:7" x14ac:dyDescent="0.25">
      <c r="D710" s="52"/>
      <c r="E710" s="34"/>
      <c r="G710" s="85"/>
    </row>
    <row r="711" spans="4:7" x14ac:dyDescent="0.25">
      <c r="D711" s="52"/>
      <c r="E711" s="34"/>
      <c r="G711" s="85"/>
    </row>
    <row r="712" spans="4:7" x14ac:dyDescent="0.25">
      <c r="D712" s="52"/>
      <c r="E712" s="34"/>
      <c r="G712" s="85"/>
    </row>
    <row r="713" spans="4:7" x14ac:dyDescent="0.25">
      <c r="D713" s="52"/>
      <c r="E713" s="34"/>
      <c r="G713" s="85"/>
    </row>
    <row r="714" spans="4:7" x14ac:dyDescent="0.25">
      <c r="D714" s="52"/>
      <c r="E714" s="34"/>
      <c r="G714" s="85"/>
    </row>
    <row r="715" spans="4:7" x14ac:dyDescent="0.25">
      <c r="D715" s="52"/>
      <c r="E715" s="34"/>
      <c r="G715" s="85"/>
    </row>
    <row r="716" spans="4:7" x14ac:dyDescent="0.25">
      <c r="D716" s="52"/>
      <c r="E716" s="34"/>
      <c r="G716" s="85"/>
    </row>
    <row r="717" spans="4:7" x14ac:dyDescent="0.25">
      <c r="D717" s="52"/>
      <c r="E717" s="34"/>
      <c r="G717" s="85"/>
    </row>
    <row r="718" spans="4:7" x14ac:dyDescent="0.25">
      <c r="D718" s="52"/>
      <c r="E718" s="34"/>
      <c r="G718" s="85"/>
    </row>
    <row r="719" spans="4:7" x14ac:dyDescent="0.25">
      <c r="D719" s="52"/>
      <c r="E719" s="34"/>
      <c r="G719" s="85"/>
    </row>
    <row r="720" spans="4:7" x14ac:dyDescent="0.25">
      <c r="D720" s="52"/>
      <c r="E720" s="34"/>
      <c r="G720" s="85"/>
    </row>
    <row r="721" spans="4:7" x14ac:dyDescent="0.25">
      <c r="D721" s="52"/>
      <c r="E721" s="34"/>
      <c r="G721" s="85"/>
    </row>
    <row r="722" spans="4:7" x14ac:dyDescent="0.25">
      <c r="D722" s="52"/>
      <c r="E722" s="34"/>
      <c r="G722" s="85"/>
    </row>
    <row r="723" spans="4:7" x14ac:dyDescent="0.25">
      <c r="D723" s="52"/>
      <c r="E723" s="34"/>
      <c r="G723" s="85"/>
    </row>
    <row r="724" spans="4:7" x14ac:dyDescent="0.25">
      <c r="D724" s="52"/>
      <c r="E724" s="34"/>
      <c r="G724" s="85"/>
    </row>
    <row r="725" spans="4:7" x14ac:dyDescent="0.25">
      <c r="D725" s="52"/>
      <c r="E725" s="34"/>
      <c r="G725" s="85"/>
    </row>
    <row r="726" spans="4:7" x14ac:dyDescent="0.25">
      <c r="D726" s="52"/>
      <c r="E726" s="34"/>
      <c r="G726" s="85"/>
    </row>
    <row r="727" spans="4:7" x14ac:dyDescent="0.25">
      <c r="D727" s="52"/>
      <c r="E727" s="34"/>
      <c r="G727" s="85"/>
    </row>
    <row r="728" spans="4:7" x14ac:dyDescent="0.25">
      <c r="D728" s="52"/>
      <c r="E728" s="34"/>
      <c r="G728" s="85"/>
    </row>
    <row r="729" spans="4:7" x14ac:dyDescent="0.25">
      <c r="D729" s="52"/>
      <c r="E729" s="34"/>
      <c r="G729" s="85"/>
    </row>
    <row r="730" spans="4:7" x14ac:dyDescent="0.25">
      <c r="D730" s="52"/>
      <c r="E730" s="34"/>
      <c r="G730" s="85"/>
    </row>
    <row r="731" spans="4:7" x14ac:dyDescent="0.25">
      <c r="D731" s="52"/>
      <c r="E731" s="34"/>
      <c r="G731" s="85"/>
    </row>
    <row r="732" spans="4:7" x14ac:dyDescent="0.25">
      <c r="D732" s="52"/>
      <c r="E732" s="34"/>
      <c r="G732" s="85"/>
    </row>
    <row r="733" spans="4:7" x14ac:dyDescent="0.25">
      <c r="D733" s="52"/>
      <c r="E733" s="34"/>
      <c r="G733" s="85"/>
    </row>
    <row r="734" spans="4:7" x14ac:dyDescent="0.25">
      <c r="D734" s="52"/>
      <c r="E734" s="34"/>
      <c r="G734" s="85"/>
    </row>
    <row r="735" spans="4:7" x14ac:dyDescent="0.25">
      <c r="D735" s="52"/>
      <c r="E735" s="34"/>
      <c r="G735" s="85"/>
    </row>
    <row r="736" spans="4:7" x14ac:dyDescent="0.25">
      <c r="D736" s="52"/>
      <c r="E736" s="34"/>
      <c r="G736" s="85"/>
    </row>
    <row r="737" spans="4:7" x14ac:dyDescent="0.25">
      <c r="D737" s="52"/>
      <c r="E737" s="34"/>
      <c r="G737" s="85"/>
    </row>
    <row r="738" spans="4:7" x14ac:dyDescent="0.25">
      <c r="D738" s="52"/>
      <c r="E738" s="34"/>
      <c r="G738" s="85"/>
    </row>
    <row r="739" spans="4:7" x14ac:dyDescent="0.25">
      <c r="D739" s="52"/>
      <c r="E739" s="34"/>
      <c r="G739" s="85"/>
    </row>
    <row r="740" spans="4:7" x14ac:dyDescent="0.25">
      <c r="D740" s="52"/>
      <c r="E740" s="34"/>
      <c r="G740" s="85"/>
    </row>
    <row r="741" spans="4:7" x14ac:dyDescent="0.25">
      <c r="D741" s="52"/>
      <c r="E741" s="34"/>
      <c r="G741" s="85"/>
    </row>
    <row r="742" spans="4:7" x14ac:dyDescent="0.25">
      <c r="D742" s="52"/>
      <c r="E742" s="34"/>
      <c r="G742" s="85"/>
    </row>
    <row r="743" spans="4:7" x14ac:dyDescent="0.25">
      <c r="D743" s="52"/>
      <c r="E743" s="34"/>
      <c r="G743" s="85"/>
    </row>
    <row r="744" spans="4:7" x14ac:dyDescent="0.25">
      <c r="D744" s="52"/>
      <c r="E744" s="34"/>
      <c r="G744" s="85"/>
    </row>
    <row r="745" spans="4:7" x14ac:dyDescent="0.25">
      <c r="D745" s="52"/>
      <c r="E745" s="34"/>
      <c r="G745" s="85"/>
    </row>
    <row r="746" spans="4:7" x14ac:dyDescent="0.25">
      <c r="D746" s="52"/>
      <c r="E746" s="34"/>
      <c r="G746" s="85"/>
    </row>
    <row r="747" spans="4:7" x14ac:dyDescent="0.25">
      <c r="D747" s="52"/>
      <c r="E747" s="34"/>
      <c r="G747" s="85"/>
    </row>
    <row r="748" spans="4:7" x14ac:dyDescent="0.25">
      <c r="D748" s="52"/>
      <c r="E748" s="34"/>
      <c r="G748" s="85"/>
    </row>
    <row r="749" spans="4:7" x14ac:dyDescent="0.25">
      <c r="D749" s="52"/>
      <c r="E749" s="34"/>
      <c r="G749" s="85"/>
    </row>
    <row r="750" spans="4:7" x14ac:dyDescent="0.25">
      <c r="D750" s="52"/>
      <c r="E750" s="34"/>
      <c r="G750" s="85"/>
    </row>
    <row r="751" spans="4:7" x14ac:dyDescent="0.25">
      <c r="D751" s="52"/>
      <c r="E751" s="34"/>
      <c r="G751" s="85"/>
    </row>
    <row r="752" spans="4:7" x14ac:dyDescent="0.25">
      <c r="D752" s="52"/>
      <c r="E752" s="34"/>
      <c r="G752" s="85"/>
    </row>
    <row r="753" spans="4:7" x14ac:dyDescent="0.25">
      <c r="D753" s="52"/>
      <c r="E753" s="34"/>
      <c r="G753" s="85"/>
    </row>
    <row r="754" spans="4:7" x14ac:dyDescent="0.25">
      <c r="D754" s="52"/>
      <c r="E754" s="34"/>
      <c r="G754" s="85"/>
    </row>
    <row r="755" spans="4:7" x14ac:dyDescent="0.25">
      <c r="D755" s="52"/>
      <c r="E755" s="34"/>
      <c r="G755" s="85"/>
    </row>
    <row r="756" spans="4:7" x14ac:dyDescent="0.25">
      <c r="D756" s="52"/>
      <c r="E756" s="34"/>
      <c r="G756" s="85"/>
    </row>
    <row r="757" spans="4:7" x14ac:dyDescent="0.25">
      <c r="D757" s="52"/>
      <c r="E757" s="34"/>
      <c r="G757" s="85"/>
    </row>
    <row r="758" spans="4:7" x14ac:dyDescent="0.25">
      <c r="D758" s="52"/>
      <c r="E758" s="34"/>
      <c r="G758" s="85"/>
    </row>
    <row r="759" spans="4:7" x14ac:dyDescent="0.25">
      <c r="D759" s="52"/>
      <c r="E759" s="34"/>
      <c r="G759" s="85"/>
    </row>
    <row r="760" spans="4:7" x14ac:dyDescent="0.25">
      <c r="D760" s="52"/>
      <c r="E760" s="34"/>
      <c r="G760" s="85"/>
    </row>
    <row r="761" spans="4:7" x14ac:dyDescent="0.25">
      <c r="D761" s="52"/>
      <c r="E761" s="34"/>
      <c r="G761" s="85"/>
    </row>
    <row r="762" spans="4:7" x14ac:dyDescent="0.25">
      <c r="D762" s="52"/>
      <c r="E762" s="34"/>
      <c r="G762" s="85"/>
    </row>
    <row r="763" spans="4:7" x14ac:dyDescent="0.25">
      <c r="D763" s="52"/>
      <c r="E763" s="34"/>
      <c r="G763" s="85"/>
    </row>
    <row r="764" spans="4:7" x14ac:dyDescent="0.25">
      <c r="D764" s="52"/>
      <c r="E764" s="34"/>
      <c r="G764" s="85"/>
    </row>
    <row r="765" spans="4:7" x14ac:dyDescent="0.25">
      <c r="D765" s="52"/>
      <c r="E765" s="34"/>
      <c r="G765" s="85"/>
    </row>
    <row r="766" spans="4:7" x14ac:dyDescent="0.25">
      <c r="D766" s="52"/>
      <c r="E766" s="34"/>
      <c r="G766" s="85"/>
    </row>
    <row r="767" spans="4:7" x14ac:dyDescent="0.25">
      <c r="D767" s="52"/>
      <c r="E767" s="34"/>
      <c r="G767" s="85"/>
    </row>
    <row r="768" spans="4:7" x14ac:dyDescent="0.25">
      <c r="D768" s="52"/>
      <c r="E768" s="34"/>
      <c r="G768" s="85"/>
    </row>
    <row r="769" spans="4:7" x14ac:dyDescent="0.25">
      <c r="D769" s="52"/>
      <c r="E769" s="34"/>
      <c r="G769" s="85"/>
    </row>
    <row r="770" spans="4:7" x14ac:dyDescent="0.25">
      <c r="D770" s="52"/>
      <c r="E770" s="34"/>
      <c r="G770" s="85"/>
    </row>
    <row r="771" spans="4:7" x14ac:dyDescent="0.25">
      <c r="D771" s="52"/>
      <c r="E771" s="34"/>
      <c r="G771" s="85"/>
    </row>
    <row r="772" spans="4:7" x14ac:dyDescent="0.25">
      <c r="D772" s="52"/>
      <c r="E772" s="34"/>
      <c r="G772" s="85"/>
    </row>
    <row r="773" spans="4:7" x14ac:dyDescent="0.25">
      <c r="D773" s="52"/>
      <c r="E773" s="34"/>
      <c r="G773" s="85"/>
    </row>
    <row r="774" spans="4:7" x14ac:dyDescent="0.25">
      <c r="D774" s="52"/>
      <c r="E774" s="34"/>
      <c r="G774" s="85"/>
    </row>
    <row r="775" spans="4:7" x14ac:dyDescent="0.25">
      <c r="D775" s="52"/>
      <c r="E775" s="34"/>
      <c r="G775" s="85"/>
    </row>
    <row r="776" spans="4:7" x14ac:dyDescent="0.25">
      <c r="D776" s="52"/>
      <c r="E776" s="34"/>
      <c r="G776" s="85"/>
    </row>
    <row r="777" spans="4:7" x14ac:dyDescent="0.25">
      <c r="D777" s="52"/>
      <c r="E777" s="34"/>
      <c r="G777" s="85"/>
    </row>
    <row r="778" spans="4:7" x14ac:dyDescent="0.25">
      <c r="D778" s="52"/>
      <c r="E778" s="34"/>
      <c r="G778" s="85"/>
    </row>
    <row r="779" spans="4:7" x14ac:dyDescent="0.25">
      <c r="D779" s="52"/>
      <c r="E779" s="34"/>
      <c r="G779" s="85"/>
    </row>
    <row r="780" spans="4:7" x14ac:dyDescent="0.25">
      <c r="D780" s="52"/>
      <c r="E780" s="34"/>
      <c r="G780" s="85"/>
    </row>
    <row r="781" spans="4:7" x14ac:dyDescent="0.25">
      <c r="D781" s="52"/>
      <c r="E781" s="34"/>
      <c r="G781" s="85"/>
    </row>
    <row r="782" spans="4:7" x14ac:dyDescent="0.25">
      <c r="D782" s="52"/>
      <c r="E782" s="34"/>
      <c r="G782" s="85"/>
    </row>
    <row r="783" spans="4:7" x14ac:dyDescent="0.25">
      <c r="D783" s="52"/>
      <c r="E783" s="34"/>
      <c r="G783" s="85"/>
    </row>
    <row r="784" spans="4:7" x14ac:dyDescent="0.25">
      <c r="D784" s="52"/>
      <c r="E784" s="34"/>
      <c r="G784" s="85"/>
    </row>
    <row r="785" spans="4:7" x14ac:dyDescent="0.25">
      <c r="D785" s="52"/>
      <c r="E785" s="34"/>
      <c r="G785" s="85"/>
    </row>
    <row r="786" spans="4:7" x14ac:dyDescent="0.25">
      <c r="D786" s="52"/>
      <c r="E786" s="34"/>
      <c r="G786" s="85"/>
    </row>
    <row r="787" spans="4:7" x14ac:dyDescent="0.25">
      <c r="D787" s="52"/>
      <c r="E787" s="34"/>
      <c r="G787" s="85"/>
    </row>
    <row r="788" spans="4:7" x14ac:dyDescent="0.25">
      <c r="D788" s="52"/>
      <c r="E788" s="34"/>
      <c r="G788" s="85"/>
    </row>
    <row r="789" spans="4:7" x14ac:dyDescent="0.25">
      <c r="D789" s="52"/>
      <c r="E789" s="34"/>
      <c r="G789" s="85"/>
    </row>
    <row r="790" spans="4:7" x14ac:dyDescent="0.25">
      <c r="D790" s="52"/>
      <c r="E790" s="34"/>
      <c r="G790" s="85"/>
    </row>
    <row r="791" spans="4:7" x14ac:dyDescent="0.25">
      <c r="D791" s="52"/>
      <c r="E791" s="34"/>
      <c r="G791" s="85"/>
    </row>
    <row r="792" spans="4:7" x14ac:dyDescent="0.25">
      <c r="D792" s="52"/>
      <c r="E792" s="34"/>
      <c r="G792" s="85"/>
    </row>
    <row r="793" spans="4:7" x14ac:dyDescent="0.25">
      <c r="D793" s="52"/>
      <c r="E793" s="34"/>
      <c r="G793" s="85"/>
    </row>
    <row r="794" spans="4:7" x14ac:dyDescent="0.25">
      <c r="D794" s="52"/>
      <c r="E794" s="34"/>
      <c r="G794" s="85"/>
    </row>
    <row r="795" spans="4:7" x14ac:dyDescent="0.25">
      <c r="D795" s="52"/>
      <c r="E795" s="34"/>
      <c r="G795" s="85"/>
    </row>
    <row r="796" spans="4:7" x14ac:dyDescent="0.25">
      <c r="D796" s="52"/>
      <c r="E796" s="34"/>
      <c r="G796" s="85"/>
    </row>
    <row r="797" spans="4:7" x14ac:dyDescent="0.25">
      <c r="D797" s="52"/>
      <c r="E797" s="34"/>
      <c r="G797" s="85"/>
    </row>
    <row r="798" spans="4:7" x14ac:dyDescent="0.25">
      <c r="D798" s="52"/>
      <c r="E798" s="34"/>
      <c r="G798" s="85"/>
    </row>
    <row r="799" spans="4:7" x14ac:dyDescent="0.25">
      <c r="D799" s="52"/>
      <c r="E799" s="34"/>
      <c r="G799" s="85"/>
    </row>
    <row r="800" spans="4:7" x14ac:dyDescent="0.25">
      <c r="D800" s="52"/>
      <c r="E800" s="34"/>
      <c r="G800" s="85"/>
    </row>
    <row r="801" spans="4:7" x14ac:dyDescent="0.25">
      <c r="D801" s="52"/>
      <c r="E801" s="34"/>
      <c r="G801" s="85"/>
    </row>
    <row r="802" spans="4:7" x14ac:dyDescent="0.25">
      <c r="D802" s="52"/>
      <c r="E802" s="34"/>
      <c r="G802" s="85"/>
    </row>
    <row r="803" spans="4:7" x14ac:dyDescent="0.25">
      <c r="D803" s="52"/>
      <c r="E803" s="34"/>
      <c r="G803" s="85"/>
    </row>
    <row r="804" spans="4:7" x14ac:dyDescent="0.25">
      <c r="D804" s="52"/>
      <c r="E804" s="34"/>
      <c r="G804" s="85"/>
    </row>
    <row r="805" spans="4:7" x14ac:dyDescent="0.25">
      <c r="D805" s="52"/>
      <c r="E805" s="34"/>
      <c r="G805" s="85"/>
    </row>
    <row r="806" spans="4:7" x14ac:dyDescent="0.25">
      <c r="D806" s="52"/>
      <c r="E806" s="34"/>
      <c r="G806" s="85"/>
    </row>
    <row r="807" spans="4:7" x14ac:dyDescent="0.25">
      <c r="D807" s="52"/>
      <c r="E807" s="34"/>
      <c r="G807" s="85"/>
    </row>
    <row r="808" spans="4:7" x14ac:dyDescent="0.25">
      <c r="D808" s="52"/>
      <c r="E808" s="34"/>
      <c r="G808" s="85"/>
    </row>
    <row r="809" spans="4:7" x14ac:dyDescent="0.25">
      <c r="D809" s="52"/>
      <c r="E809" s="34"/>
      <c r="G809" s="85"/>
    </row>
    <row r="810" spans="4:7" x14ac:dyDescent="0.25">
      <c r="D810" s="52"/>
      <c r="E810" s="34"/>
      <c r="G810" s="85"/>
    </row>
    <row r="811" spans="4:7" x14ac:dyDescent="0.25">
      <c r="D811" s="52"/>
      <c r="E811" s="34"/>
      <c r="G811" s="85"/>
    </row>
    <row r="812" spans="4:7" x14ac:dyDescent="0.25">
      <c r="D812" s="52"/>
      <c r="E812" s="34"/>
      <c r="G812" s="85"/>
    </row>
    <row r="813" spans="4:7" x14ac:dyDescent="0.25">
      <c r="D813" s="52"/>
      <c r="E813" s="34"/>
      <c r="G813" s="85"/>
    </row>
    <row r="814" spans="4:7" x14ac:dyDescent="0.25">
      <c r="D814" s="52"/>
      <c r="E814" s="34"/>
      <c r="G814" s="85"/>
    </row>
    <row r="815" spans="4:7" x14ac:dyDescent="0.25">
      <c r="D815" s="52"/>
      <c r="E815" s="34"/>
      <c r="G815" s="85"/>
    </row>
    <row r="816" spans="4:7" x14ac:dyDescent="0.25">
      <c r="D816" s="52"/>
      <c r="E816" s="34"/>
      <c r="G816" s="85"/>
    </row>
    <row r="817" spans="4:7" x14ac:dyDescent="0.25">
      <c r="D817" s="52"/>
      <c r="E817" s="34"/>
      <c r="G817" s="85"/>
    </row>
    <row r="818" spans="4:7" x14ac:dyDescent="0.25">
      <c r="D818" s="52"/>
      <c r="E818" s="34"/>
      <c r="G818" s="85"/>
    </row>
    <row r="819" spans="4:7" x14ac:dyDescent="0.25">
      <c r="D819" s="52"/>
      <c r="E819" s="34"/>
      <c r="G819" s="85"/>
    </row>
    <row r="820" spans="4:7" x14ac:dyDescent="0.25">
      <c r="D820" s="52"/>
      <c r="E820" s="34"/>
      <c r="G820" s="85"/>
    </row>
    <row r="821" spans="4:7" x14ac:dyDescent="0.25">
      <c r="D821" s="52"/>
      <c r="E821" s="34"/>
      <c r="G821" s="85"/>
    </row>
    <row r="822" spans="4:7" x14ac:dyDescent="0.25">
      <c r="D822" s="52"/>
      <c r="E822" s="34"/>
      <c r="G822" s="85"/>
    </row>
    <row r="823" spans="4:7" x14ac:dyDescent="0.25">
      <c r="D823" s="52"/>
      <c r="E823" s="34"/>
      <c r="G823" s="85"/>
    </row>
    <row r="824" spans="4:7" x14ac:dyDescent="0.25">
      <c r="D824" s="52"/>
      <c r="E824" s="34"/>
      <c r="G824" s="85"/>
    </row>
    <row r="825" spans="4:7" x14ac:dyDescent="0.25">
      <c r="D825" s="52"/>
      <c r="E825" s="34"/>
      <c r="G825" s="85"/>
    </row>
    <row r="826" spans="4:7" x14ac:dyDescent="0.25">
      <c r="D826" s="52"/>
      <c r="E826" s="34"/>
      <c r="G826" s="85"/>
    </row>
    <row r="827" spans="4:7" x14ac:dyDescent="0.25">
      <c r="D827" s="52"/>
      <c r="E827" s="34"/>
      <c r="G827" s="85"/>
    </row>
    <row r="828" spans="4:7" x14ac:dyDescent="0.25">
      <c r="D828" s="52"/>
      <c r="E828" s="34"/>
      <c r="G828" s="85"/>
    </row>
    <row r="829" spans="4:7" x14ac:dyDescent="0.25">
      <c r="D829" s="52"/>
      <c r="E829" s="34"/>
      <c r="G829" s="85"/>
    </row>
    <row r="830" spans="4:7" x14ac:dyDescent="0.25">
      <c r="D830" s="52"/>
      <c r="E830" s="34"/>
      <c r="G830" s="85"/>
    </row>
    <row r="831" spans="4:7" x14ac:dyDescent="0.25">
      <c r="D831" s="52"/>
      <c r="E831" s="34"/>
      <c r="G831" s="85"/>
    </row>
    <row r="832" spans="4:7" x14ac:dyDescent="0.25">
      <c r="D832" s="52"/>
      <c r="E832" s="34"/>
      <c r="G832" s="85"/>
    </row>
    <row r="833" spans="4:7" x14ac:dyDescent="0.25">
      <c r="D833" s="52"/>
      <c r="E833" s="34"/>
      <c r="G833" s="85"/>
    </row>
    <row r="834" spans="4:7" x14ac:dyDescent="0.25">
      <c r="D834" s="52"/>
      <c r="E834" s="34"/>
      <c r="G834" s="85"/>
    </row>
    <row r="835" spans="4:7" x14ac:dyDescent="0.25">
      <c r="D835" s="52"/>
      <c r="E835" s="34"/>
      <c r="G835" s="85"/>
    </row>
    <row r="836" spans="4:7" x14ac:dyDescent="0.25">
      <c r="D836" s="52"/>
      <c r="E836" s="34"/>
      <c r="G836" s="85"/>
    </row>
    <row r="837" spans="4:7" x14ac:dyDescent="0.25">
      <c r="D837" s="52"/>
      <c r="E837" s="34"/>
      <c r="G837" s="85"/>
    </row>
    <row r="838" spans="4:7" x14ac:dyDescent="0.25">
      <c r="D838" s="52"/>
      <c r="E838" s="34"/>
      <c r="G838" s="85"/>
    </row>
    <row r="839" spans="4:7" x14ac:dyDescent="0.25">
      <c r="D839" s="52"/>
      <c r="E839" s="34"/>
      <c r="G839" s="85"/>
    </row>
    <row r="840" spans="4:7" x14ac:dyDescent="0.25">
      <c r="D840" s="52"/>
      <c r="E840" s="34"/>
      <c r="G840" s="85"/>
    </row>
    <row r="841" spans="4:7" x14ac:dyDescent="0.25">
      <c r="D841" s="52"/>
      <c r="E841" s="34"/>
      <c r="G841" s="85"/>
    </row>
    <row r="842" spans="4:7" x14ac:dyDescent="0.25">
      <c r="D842" s="52"/>
      <c r="E842" s="34"/>
      <c r="G842" s="85"/>
    </row>
    <row r="843" spans="4:7" x14ac:dyDescent="0.25">
      <c r="D843" s="52"/>
      <c r="E843" s="34"/>
      <c r="G843" s="85"/>
    </row>
    <row r="844" spans="4:7" x14ac:dyDescent="0.25">
      <c r="D844" s="52"/>
      <c r="E844" s="34"/>
      <c r="G844" s="85"/>
    </row>
    <row r="845" spans="4:7" x14ac:dyDescent="0.25">
      <c r="D845" s="52"/>
      <c r="E845" s="34"/>
      <c r="G845" s="85"/>
    </row>
    <row r="846" spans="4:7" x14ac:dyDescent="0.25">
      <c r="D846" s="52"/>
      <c r="E846" s="34"/>
      <c r="G846" s="85"/>
    </row>
    <row r="847" spans="4:7" x14ac:dyDescent="0.25">
      <c r="D847" s="52"/>
      <c r="E847" s="34"/>
      <c r="G847" s="85"/>
    </row>
    <row r="848" spans="4:7" x14ac:dyDescent="0.25">
      <c r="D848" s="52"/>
      <c r="E848" s="34"/>
      <c r="G848" s="85"/>
    </row>
    <row r="849" spans="4:7" x14ac:dyDescent="0.25">
      <c r="D849" s="52"/>
      <c r="E849" s="34"/>
      <c r="G849" s="85"/>
    </row>
    <row r="850" spans="4:7" x14ac:dyDescent="0.25">
      <c r="D850" s="52"/>
      <c r="E850" s="34"/>
      <c r="G850" s="85"/>
    </row>
    <row r="851" spans="4:7" x14ac:dyDescent="0.25">
      <c r="D851" s="52"/>
      <c r="E851" s="34"/>
      <c r="G851" s="85"/>
    </row>
    <row r="852" spans="4:7" x14ac:dyDescent="0.25">
      <c r="D852" s="52"/>
      <c r="E852" s="34"/>
      <c r="G852" s="85"/>
    </row>
    <row r="853" spans="4:7" x14ac:dyDescent="0.25">
      <c r="D853" s="52"/>
      <c r="E853" s="34"/>
      <c r="G853" s="85"/>
    </row>
    <row r="854" spans="4:7" x14ac:dyDescent="0.25">
      <c r="D854" s="52"/>
      <c r="E854" s="34"/>
      <c r="G854" s="85"/>
    </row>
    <row r="855" spans="4:7" x14ac:dyDescent="0.25">
      <c r="D855" s="52"/>
      <c r="E855" s="34"/>
      <c r="G855" s="85"/>
    </row>
    <row r="856" spans="4:7" x14ac:dyDescent="0.25">
      <c r="D856" s="52"/>
      <c r="E856" s="34"/>
      <c r="G856" s="85"/>
    </row>
    <row r="857" spans="4:7" x14ac:dyDescent="0.25">
      <c r="D857" s="52"/>
      <c r="E857" s="34"/>
      <c r="G857" s="85"/>
    </row>
    <row r="858" spans="4:7" x14ac:dyDescent="0.25">
      <c r="D858" s="52"/>
      <c r="E858" s="34"/>
      <c r="G858" s="85"/>
    </row>
    <row r="859" spans="4:7" x14ac:dyDescent="0.25">
      <c r="D859" s="52"/>
      <c r="E859" s="34"/>
      <c r="G859" s="85"/>
    </row>
    <row r="860" spans="4:7" x14ac:dyDescent="0.25">
      <c r="D860" s="52"/>
      <c r="E860" s="34"/>
      <c r="G860" s="85"/>
    </row>
    <row r="861" spans="4:7" x14ac:dyDescent="0.25">
      <c r="D861" s="52"/>
      <c r="E861" s="34"/>
      <c r="G861" s="85"/>
    </row>
    <row r="862" spans="4:7" x14ac:dyDescent="0.25">
      <c r="D862" s="52"/>
      <c r="E862" s="34"/>
      <c r="G862" s="85"/>
    </row>
    <row r="863" spans="4:7" x14ac:dyDescent="0.25">
      <c r="D863" s="52"/>
      <c r="E863" s="34"/>
      <c r="G863" s="85"/>
    </row>
    <row r="864" spans="4:7" x14ac:dyDescent="0.25">
      <c r="D864" s="52"/>
      <c r="E864" s="34"/>
      <c r="G864" s="85"/>
    </row>
    <row r="865" spans="4:7" x14ac:dyDescent="0.25">
      <c r="D865" s="52"/>
      <c r="E865" s="34"/>
      <c r="G865" s="85"/>
    </row>
    <row r="866" spans="4:7" x14ac:dyDescent="0.25">
      <c r="D866" s="52"/>
      <c r="E866" s="34"/>
      <c r="G866" s="85"/>
    </row>
    <row r="867" spans="4:7" x14ac:dyDescent="0.25">
      <c r="D867" s="52"/>
      <c r="E867" s="34"/>
      <c r="G867" s="85"/>
    </row>
    <row r="868" spans="4:7" x14ac:dyDescent="0.25">
      <c r="D868" s="52"/>
      <c r="E868" s="34"/>
      <c r="G868" s="85"/>
    </row>
    <row r="869" spans="4:7" x14ac:dyDescent="0.25">
      <c r="D869" s="52"/>
      <c r="E869" s="34"/>
      <c r="G869" s="85"/>
    </row>
    <row r="870" spans="4:7" x14ac:dyDescent="0.25">
      <c r="D870" s="52"/>
      <c r="E870" s="34"/>
      <c r="G870" s="85"/>
    </row>
    <row r="871" spans="4:7" x14ac:dyDescent="0.25">
      <c r="D871" s="52"/>
      <c r="E871" s="34"/>
      <c r="G871" s="85"/>
    </row>
    <row r="872" spans="4:7" x14ac:dyDescent="0.25">
      <c r="D872" s="52"/>
      <c r="E872" s="34"/>
      <c r="G872" s="85"/>
    </row>
    <row r="873" spans="4:7" x14ac:dyDescent="0.25">
      <c r="D873" s="52"/>
      <c r="E873" s="34"/>
      <c r="G873" s="85"/>
    </row>
    <row r="874" spans="4:7" x14ac:dyDescent="0.25">
      <c r="D874" s="52"/>
      <c r="E874" s="34"/>
      <c r="G874" s="85"/>
    </row>
    <row r="875" spans="4:7" x14ac:dyDescent="0.25">
      <c r="D875" s="52"/>
      <c r="E875" s="34"/>
      <c r="G875" s="85"/>
    </row>
    <row r="876" spans="4:7" x14ac:dyDescent="0.25">
      <c r="D876" s="52"/>
      <c r="E876" s="34"/>
      <c r="G876" s="85"/>
    </row>
    <row r="877" spans="4:7" x14ac:dyDescent="0.25">
      <c r="D877" s="52"/>
      <c r="E877" s="34"/>
      <c r="G877" s="85"/>
    </row>
    <row r="878" spans="4:7" x14ac:dyDescent="0.25">
      <c r="D878" s="52"/>
      <c r="E878" s="34"/>
      <c r="G878" s="85"/>
    </row>
    <row r="879" spans="4:7" x14ac:dyDescent="0.25">
      <c r="D879" s="52"/>
      <c r="E879" s="34"/>
      <c r="G879" s="85"/>
    </row>
    <row r="880" spans="4:7" x14ac:dyDescent="0.25">
      <c r="D880" s="52"/>
      <c r="E880" s="34"/>
      <c r="G880" s="85"/>
    </row>
    <row r="881" spans="4:7" x14ac:dyDescent="0.25">
      <c r="D881" s="52"/>
      <c r="E881" s="34"/>
      <c r="G881" s="85"/>
    </row>
    <row r="882" spans="4:7" x14ac:dyDescent="0.25">
      <c r="D882" s="52"/>
      <c r="E882" s="34"/>
      <c r="G882" s="85"/>
    </row>
    <row r="883" spans="4:7" x14ac:dyDescent="0.25">
      <c r="D883" s="52"/>
      <c r="E883" s="34"/>
      <c r="G883" s="85"/>
    </row>
    <row r="884" spans="4:7" x14ac:dyDescent="0.25">
      <c r="D884" s="52"/>
      <c r="E884" s="34"/>
      <c r="G884" s="85"/>
    </row>
    <row r="885" spans="4:7" x14ac:dyDescent="0.25">
      <c r="D885" s="52"/>
      <c r="E885" s="34"/>
      <c r="G885" s="85"/>
    </row>
    <row r="886" spans="4:7" x14ac:dyDescent="0.25">
      <c r="D886" s="52"/>
      <c r="E886" s="34"/>
      <c r="G886" s="85"/>
    </row>
    <row r="887" spans="4:7" x14ac:dyDescent="0.25">
      <c r="D887" s="52"/>
      <c r="E887" s="34"/>
      <c r="G887" s="85"/>
    </row>
    <row r="888" spans="4:7" x14ac:dyDescent="0.25">
      <c r="D888" s="52"/>
      <c r="E888" s="34"/>
      <c r="G888" s="85"/>
    </row>
    <row r="889" spans="4:7" x14ac:dyDescent="0.25">
      <c r="D889" s="52"/>
      <c r="E889" s="34"/>
      <c r="G889" s="85"/>
    </row>
    <row r="890" spans="4:7" x14ac:dyDescent="0.25">
      <c r="D890" s="52"/>
      <c r="E890" s="34"/>
      <c r="G890" s="85"/>
    </row>
    <row r="891" spans="4:7" x14ac:dyDescent="0.25">
      <c r="D891" s="52"/>
      <c r="E891" s="34"/>
      <c r="G891" s="85"/>
    </row>
    <row r="892" spans="4:7" x14ac:dyDescent="0.25">
      <c r="D892" s="52"/>
      <c r="E892" s="34"/>
      <c r="G892" s="85"/>
    </row>
    <row r="893" spans="4:7" x14ac:dyDescent="0.25">
      <c r="D893" s="52"/>
      <c r="E893" s="34"/>
      <c r="G893" s="85"/>
    </row>
    <row r="894" spans="4:7" x14ac:dyDescent="0.25">
      <c r="D894" s="52"/>
      <c r="E894" s="34"/>
      <c r="G894" s="85"/>
    </row>
    <row r="895" spans="4:7" x14ac:dyDescent="0.25">
      <c r="D895" s="52"/>
      <c r="E895" s="34"/>
      <c r="G895" s="85"/>
    </row>
    <row r="896" spans="4:7" x14ac:dyDescent="0.25">
      <c r="D896" s="52"/>
      <c r="E896" s="34"/>
      <c r="G896" s="85"/>
    </row>
    <row r="897" spans="4:7" x14ac:dyDescent="0.25">
      <c r="D897" s="52"/>
      <c r="E897" s="34"/>
      <c r="G897" s="85"/>
    </row>
    <row r="898" spans="4:7" x14ac:dyDescent="0.25">
      <c r="D898" s="52"/>
      <c r="E898" s="34"/>
      <c r="G898" s="85"/>
    </row>
    <row r="899" spans="4:7" x14ac:dyDescent="0.25">
      <c r="D899" s="52"/>
      <c r="E899" s="34"/>
      <c r="G899" s="85"/>
    </row>
    <row r="900" spans="4:7" x14ac:dyDescent="0.25">
      <c r="D900" s="52"/>
      <c r="E900" s="34"/>
      <c r="G900" s="85"/>
    </row>
    <row r="901" spans="4:7" x14ac:dyDescent="0.25">
      <c r="D901" s="52"/>
      <c r="E901" s="34"/>
      <c r="G901" s="85"/>
    </row>
    <row r="902" spans="4:7" x14ac:dyDescent="0.25">
      <c r="D902" s="52"/>
      <c r="E902" s="34"/>
      <c r="G902" s="85"/>
    </row>
    <row r="903" spans="4:7" x14ac:dyDescent="0.25">
      <c r="D903" s="52"/>
      <c r="E903" s="34"/>
      <c r="G903" s="85"/>
    </row>
    <row r="904" spans="4:7" x14ac:dyDescent="0.25">
      <c r="D904" s="52"/>
      <c r="E904" s="34"/>
      <c r="G904" s="85"/>
    </row>
    <row r="905" spans="4:7" x14ac:dyDescent="0.25">
      <c r="D905" s="52"/>
      <c r="E905" s="34"/>
      <c r="G905" s="85"/>
    </row>
    <row r="906" spans="4:7" x14ac:dyDescent="0.25">
      <c r="D906" s="52"/>
      <c r="E906" s="34"/>
      <c r="G906" s="85"/>
    </row>
    <row r="907" spans="4:7" x14ac:dyDescent="0.25">
      <c r="D907" s="52"/>
      <c r="E907" s="34"/>
      <c r="G907" s="85"/>
    </row>
    <row r="908" spans="4:7" x14ac:dyDescent="0.25">
      <c r="D908" s="52"/>
      <c r="E908" s="34"/>
      <c r="G908" s="85"/>
    </row>
    <row r="909" spans="4:7" x14ac:dyDescent="0.25">
      <c r="D909" s="52"/>
      <c r="E909" s="34"/>
      <c r="G909" s="85"/>
    </row>
    <row r="910" spans="4:7" x14ac:dyDescent="0.25">
      <c r="D910" s="52"/>
      <c r="E910" s="34"/>
      <c r="G910" s="85"/>
    </row>
    <row r="911" spans="4:7" x14ac:dyDescent="0.25">
      <c r="D911" s="52"/>
      <c r="E911" s="34"/>
      <c r="G911" s="85"/>
    </row>
    <row r="912" spans="4:7" x14ac:dyDescent="0.25">
      <c r="D912" s="52"/>
      <c r="E912" s="34"/>
      <c r="G912" s="85"/>
    </row>
    <row r="913" spans="4:7" x14ac:dyDescent="0.25">
      <c r="D913" s="52"/>
      <c r="E913" s="34"/>
      <c r="G913" s="85"/>
    </row>
    <row r="914" spans="4:7" x14ac:dyDescent="0.25">
      <c r="D914" s="52"/>
      <c r="E914" s="34"/>
      <c r="G914" s="85"/>
    </row>
    <row r="915" spans="4:7" x14ac:dyDescent="0.25">
      <c r="D915" s="52"/>
      <c r="E915" s="34"/>
      <c r="G915" s="85"/>
    </row>
    <row r="916" spans="4:7" x14ac:dyDescent="0.25">
      <c r="D916" s="52"/>
      <c r="E916" s="34"/>
      <c r="G916" s="85"/>
    </row>
    <row r="917" spans="4:7" x14ac:dyDescent="0.25">
      <c r="D917" s="52"/>
      <c r="E917" s="34"/>
      <c r="G917" s="85"/>
    </row>
    <row r="918" spans="4:7" x14ac:dyDescent="0.25">
      <c r="D918" s="52"/>
      <c r="E918" s="34"/>
      <c r="G918" s="85"/>
    </row>
    <row r="919" spans="4:7" x14ac:dyDescent="0.25">
      <c r="D919" s="52"/>
      <c r="E919" s="34"/>
      <c r="G919" s="85"/>
    </row>
    <row r="920" spans="4:7" x14ac:dyDescent="0.25">
      <c r="D920" s="52"/>
      <c r="E920" s="34"/>
      <c r="G920" s="85"/>
    </row>
    <row r="921" spans="4:7" x14ac:dyDescent="0.25">
      <c r="D921" s="52"/>
      <c r="E921" s="34"/>
      <c r="G921" s="85"/>
    </row>
    <row r="922" spans="4:7" x14ac:dyDescent="0.25">
      <c r="D922" s="52"/>
      <c r="E922" s="34"/>
      <c r="G922" s="85"/>
    </row>
    <row r="923" spans="4:7" x14ac:dyDescent="0.25">
      <c r="D923" s="52"/>
      <c r="E923" s="34"/>
      <c r="G923" s="85"/>
    </row>
    <row r="924" spans="4:7" x14ac:dyDescent="0.25">
      <c r="D924" s="52"/>
      <c r="E924" s="34"/>
      <c r="G924" s="85"/>
    </row>
    <row r="925" spans="4:7" x14ac:dyDescent="0.25">
      <c r="D925" s="52"/>
      <c r="E925" s="34"/>
      <c r="G925" s="85"/>
    </row>
    <row r="926" spans="4:7" x14ac:dyDescent="0.25">
      <c r="D926" s="52"/>
      <c r="E926" s="34"/>
      <c r="G926" s="85"/>
    </row>
    <row r="927" spans="4:7" x14ac:dyDescent="0.25">
      <c r="D927" s="52"/>
      <c r="E927" s="34"/>
      <c r="G927" s="85"/>
    </row>
    <row r="928" spans="4:7" x14ac:dyDescent="0.25">
      <c r="D928" s="52"/>
      <c r="E928" s="34"/>
      <c r="G928" s="85"/>
    </row>
    <row r="929" spans="4:7" x14ac:dyDescent="0.25">
      <c r="D929" s="52"/>
      <c r="E929" s="34"/>
      <c r="G929" s="85"/>
    </row>
    <row r="930" spans="4:7" x14ac:dyDescent="0.25">
      <c r="D930" s="52"/>
      <c r="E930" s="34"/>
      <c r="G930" s="85"/>
    </row>
    <row r="931" spans="4:7" x14ac:dyDescent="0.25">
      <c r="D931" s="52"/>
      <c r="E931" s="34"/>
      <c r="G931" s="85"/>
    </row>
    <row r="932" spans="4:7" x14ac:dyDescent="0.25">
      <c r="D932" s="52"/>
      <c r="E932" s="34"/>
      <c r="G932" s="85"/>
    </row>
    <row r="933" spans="4:7" x14ac:dyDescent="0.25">
      <c r="D933" s="52"/>
      <c r="E933" s="34"/>
      <c r="G933" s="85"/>
    </row>
    <row r="934" spans="4:7" x14ac:dyDescent="0.25">
      <c r="D934" s="52"/>
      <c r="E934" s="34"/>
      <c r="G934" s="85"/>
    </row>
    <row r="935" spans="4:7" x14ac:dyDescent="0.25">
      <c r="D935" s="52"/>
      <c r="E935" s="34"/>
      <c r="G935" s="85"/>
    </row>
    <row r="936" spans="4:7" x14ac:dyDescent="0.25">
      <c r="D936" s="52"/>
      <c r="E936" s="34"/>
      <c r="G936" s="85"/>
    </row>
    <row r="937" spans="4:7" x14ac:dyDescent="0.25">
      <c r="D937" s="52"/>
      <c r="E937" s="34"/>
      <c r="G937" s="85"/>
    </row>
    <row r="938" spans="4:7" x14ac:dyDescent="0.25">
      <c r="D938" s="52"/>
      <c r="E938" s="34"/>
      <c r="G938" s="85"/>
    </row>
    <row r="939" spans="4:7" x14ac:dyDescent="0.25">
      <c r="D939" s="52"/>
      <c r="E939" s="34"/>
      <c r="G939" s="85"/>
    </row>
    <row r="940" spans="4:7" x14ac:dyDescent="0.25">
      <c r="D940" s="52"/>
      <c r="E940" s="34"/>
      <c r="G940" s="85"/>
    </row>
    <row r="941" spans="4:7" x14ac:dyDescent="0.25">
      <c r="D941" s="52"/>
      <c r="E941" s="34"/>
      <c r="G941" s="85"/>
    </row>
    <row r="942" spans="4:7" x14ac:dyDescent="0.25">
      <c r="D942" s="52"/>
      <c r="E942" s="34"/>
      <c r="G942" s="85"/>
    </row>
    <row r="943" spans="4:7" x14ac:dyDescent="0.25">
      <c r="D943" s="52"/>
      <c r="E943" s="34"/>
      <c r="G943" s="85"/>
    </row>
    <row r="944" spans="4:7" x14ac:dyDescent="0.25">
      <c r="D944" s="52"/>
      <c r="E944" s="34"/>
      <c r="G944" s="85"/>
    </row>
    <row r="945" spans="4:7" x14ac:dyDescent="0.25">
      <c r="D945" s="52"/>
      <c r="E945" s="34"/>
      <c r="G945" s="85"/>
    </row>
    <row r="946" spans="4:7" x14ac:dyDescent="0.25">
      <c r="D946" s="52"/>
      <c r="E946" s="34"/>
      <c r="G946" s="85"/>
    </row>
    <row r="947" spans="4:7" x14ac:dyDescent="0.25">
      <c r="D947" s="52"/>
      <c r="E947" s="34"/>
      <c r="G947" s="85"/>
    </row>
    <row r="948" spans="4:7" x14ac:dyDescent="0.25">
      <c r="D948" s="52"/>
      <c r="E948" s="34"/>
      <c r="G948" s="85"/>
    </row>
    <row r="949" spans="4:7" x14ac:dyDescent="0.25">
      <c r="D949" s="52"/>
      <c r="E949" s="34"/>
      <c r="G949" s="85"/>
    </row>
    <row r="950" spans="4:7" x14ac:dyDescent="0.25">
      <c r="D950" s="52"/>
      <c r="E950" s="34"/>
      <c r="G950" s="85"/>
    </row>
    <row r="951" spans="4:7" x14ac:dyDescent="0.25">
      <c r="D951" s="52"/>
      <c r="E951" s="34"/>
      <c r="G951" s="85"/>
    </row>
    <row r="952" spans="4:7" x14ac:dyDescent="0.25">
      <c r="D952" s="52"/>
      <c r="E952" s="34"/>
      <c r="G952" s="85"/>
    </row>
    <row r="953" spans="4:7" x14ac:dyDescent="0.25">
      <c r="D953" s="52"/>
      <c r="E953" s="34"/>
      <c r="G953" s="85"/>
    </row>
    <row r="954" spans="4:7" x14ac:dyDescent="0.25">
      <c r="D954" s="52"/>
      <c r="E954" s="34"/>
      <c r="G954" s="85"/>
    </row>
    <row r="955" spans="4:7" x14ac:dyDescent="0.25">
      <c r="D955" s="52"/>
      <c r="E955" s="34"/>
      <c r="G955" s="85"/>
    </row>
    <row r="956" spans="4:7" x14ac:dyDescent="0.25">
      <c r="D956" s="52"/>
      <c r="E956" s="34"/>
      <c r="G956" s="85"/>
    </row>
    <row r="957" spans="4:7" x14ac:dyDescent="0.25">
      <c r="D957" s="52"/>
      <c r="E957" s="34"/>
      <c r="G957" s="85"/>
    </row>
    <row r="958" spans="4:7" x14ac:dyDescent="0.25">
      <c r="D958" s="52"/>
      <c r="E958" s="34"/>
      <c r="G958" s="85"/>
    </row>
    <row r="959" spans="4:7" x14ac:dyDescent="0.25">
      <c r="D959" s="52"/>
      <c r="E959" s="34"/>
      <c r="G959" s="85"/>
    </row>
    <row r="960" spans="4:7" x14ac:dyDescent="0.25">
      <c r="D960" s="52"/>
      <c r="E960" s="34"/>
      <c r="G960" s="85"/>
    </row>
    <row r="961" spans="4:7" x14ac:dyDescent="0.25">
      <c r="D961" s="52"/>
      <c r="E961" s="34"/>
      <c r="G961" s="85"/>
    </row>
    <row r="962" spans="4:7" x14ac:dyDescent="0.25">
      <c r="D962" s="52"/>
      <c r="E962" s="34"/>
      <c r="G962" s="85"/>
    </row>
    <row r="963" spans="4:7" x14ac:dyDescent="0.25">
      <c r="D963" s="52"/>
      <c r="E963" s="34"/>
      <c r="G963" s="85"/>
    </row>
    <row r="964" spans="4:7" x14ac:dyDescent="0.25">
      <c r="D964" s="52"/>
      <c r="E964" s="34"/>
      <c r="G964" s="85"/>
    </row>
    <row r="965" spans="4:7" x14ac:dyDescent="0.25">
      <c r="D965" s="52"/>
      <c r="E965" s="34"/>
      <c r="G965" s="85"/>
    </row>
    <row r="966" spans="4:7" x14ac:dyDescent="0.25">
      <c r="D966" s="52"/>
      <c r="E966" s="34"/>
      <c r="G966" s="85"/>
    </row>
    <row r="967" spans="4:7" x14ac:dyDescent="0.25">
      <c r="D967" s="52"/>
      <c r="E967" s="34"/>
      <c r="G967" s="85"/>
    </row>
    <row r="968" spans="4:7" x14ac:dyDescent="0.25">
      <c r="D968" s="52"/>
      <c r="E968" s="34"/>
      <c r="G968" s="85"/>
    </row>
    <row r="969" spans="4:7" x14ac:dyDescent="0.25">
      <c r="D969" s="52"/>
      <c r="E969" s="34"/>
      <c r="G969" s="85"/>
    </row>
    <row r="970" spans="4:7" x14ac:dyDescent="0.25">
      <c r="D970" s="52"/>
      <c r="E970" s="34"/>
      <c r="G970" s="85"/>
    </row>
    <row r="971" spans="4:7" x14ac:dyDescent="0.25">
      <c r="D971" s="52"/>
      <c r="E971" s="34"/>
      <c r="G971" s="85"/>
    </row>
    <row r="972" spans="4:7" x14ac:dyDescent="0.25">
      <c r="D972" s="52"/>
      <c r="E972" s="34"/>
      <c r="G972" s="85"/>
    </row>
    <row r="973" spans="4:7" x14ac:dyDescent="0.25">
      <c r="D973" s="52"/>
      <c r="E973" s="34"/>
      <c r="G973" s="85"/>
    </row>
    <row r="974" spans="4:7" x14ac:dyDescent="0.25">
      <c r="D974" s="52"/>
      <c r="E974" s="34"/>
      <c r="G974" s="85"/>
    </row>
    <row r="975" spans="4:7" x14ac:dyDescent="0.25">
      <c r="D975" s="52"/>
      <c r="E975" s="34"/>
      <c r="G975" s="85"/>
    </row>
    <row r="976" spans="4:7" x14ac:dyDescent="0.25">
      <c r="D976" s="52"/>
      <c r="E976" s="34"/>
      <c r="G976" s="85"/>
    </row>
    <row r="977" spans="4:7" x14ac:dyDescent="0.25">
      <c r="D977" s="52"/>
      <c r="E977" s="34"/>
      <c r="G977" s="85"/>
    </row>
    <row r="978" spans="4:7" x14ac:dyDescent="0.25">
      <c r="D978" s="52"/>
      <c r="E978" s="34"/>
      <c r="G978" s="85"/>
    </row>
    <row r="979" spans="4:7" x14ac:dyDescent="0.25">
      <c r="D979" s="52"/>
      <c r="E979" s="34"/>
      <c r="G979" s="85"/>
    </row>
    <row r="980" spans="4:7" x14ac:dyDescent="0.25">
      <c r="D980" s="52"/>
      <c r="E980" s="34"/>
      <c r="G980" s="85"/>
    </row>
    <row r="981" spans="4:7" x14ac:dyDescent="0.25">
      <c r="D981" s="52"/>
      <c r="E981" s="34"/>
      <c r="G981" s="85"/>
    </row>
    <row r="982" spans="4:7" x14ac:dyDescent="0.25">
      <c r="D982" s="52"/>
      <c r="E982" s="34"/>
      <c r="G982" s="85"/>
    </row>
    <row r="983" spans="4:7" x14ac:dyDescent="0.25">
      <c r="D983" s="52"/>
      <c r="E983" s="34"/>
      <c r="G983" s="85"/>
    </row>
    <row r="984" spans="4:7" x14ac:dyDescent="0.25">
      <c r="D984" s="52"/>
      <c r="E984" s="34"/>
      <c r="G984" s="85"/>
    </row>
    <row r="985" spans="4:7" x14ac:dyDescent="0.25">
      <c r="D985" s="52"/>
      <c r="E985" s="34"/>
      <c r="G985" s="85"/>
    </row>
    <row r="986" spans="4:7" x14ac:dyDescent="0.25">
      <c r="D986" s="52"/>
      <c r="E986" s="34"/>
      <c r="G986" s="85"/>
    </row>
    <row r="987" spans="4:7" x14ac:dyDescent="0.25">
      <c r="D987" s="52"/>
      <c r="E987" s="34"/>
      <c r="G987" s="85"/>
    </row>
    <row r="988" spans="4:7" x14ac:dyDescent="0.25">
      <c r="D988" s="52"/>
      <c r="E988" s="34"/>
      <c r="G988" s="85"/>
    </row>
    <row r="989" spans="4:7" x14ac:dyDescent="0.25">
      <c r="D989" s="52"/>
      <c r="E989" s="34"/>
      <c r="G989" s="85"/>
    </row>
    <row r="990" spans="4:7" x14ac:dyDescent="0.25">
      <c r="D990" s="52"/>
      <c r="E990" s="34"/>
      <c r="G990" s="85"/>
    </row>
    <row r="991" spans="4:7" x14ac:dyDescent="0.25">
      <c r="D991" s="52"/>
      <c r="E991" s="34"/>
      <c r="G991" s="85"/>
    </row>
    <row r="992" spans="4:7" x14ac:dyDescent="0.25">
      <c r="D992" s="52"/>
      <c r="E992" s="34"/>
      <c r="G992" s="85"/>
    </row>
    <row r="993" spans="4:7" x14ac:dyDescent="0.25">
      <c r="D993" s="52"/>
      <c r="E993" s="34"/>
      <c r="G993" s="85"/>
    </row>
    <row r="994" spans="4:7" x14ac:dyDescent="0.25">
      <c r="D994" s="52"/>
      <c r="E994" s="34"/>
      <c r="G994" s="85"/>
    </row>
    <row r="995" spans="4:7" x14ac:dyDescent="0.25">
      <c r="D995" s="52"/>
      <c r="E995" s="34"/>
      <c r="G995" s="85"/>
    </row>
    <row r="996" spans="4:7" x14ac:dyDescent="0.25">
      <c r="D996" s="52"/>
      <c r="E996" s="34"/>
      <c r="G996" s="85"/>
    </row>
    <row r="997" spans="4:7" x14ac:dyDescent="0.25">
      <c r="D997" s="52"/>
      <c r="E997" s="34"/>
      <c r="G997" s="85"/>
    </row>
    <row r="998" spans="4:7" x14ac:dyDescent="0.25">
      <c r="D998" s="52"/>
      <c r="E998" s="34"/>
      <c r="G998" s="85"/>
    </row>
    <row r="999" spans="4:7" x14ac:dyDescent="0.25">
      <c r="D999" s="52"/>
      <c r="E999" s="34"/>
      <c r="G999" s="85"/>
    </row>
    <row r="1000" spans="4:7" x14ac:dyDescent="0.25">
      <c r="D1000" s="52"/>
      <c r="E1000" s="34"/>
      <c r="G1000" s="85"/>
    </row>
    <row r="1001" spans="4:7" x14ac:dyDescent="0.25">
      <c r="D1001" s="52"/>
      <c r="E1001" s="34"/>
      <c r="G1001" s="85"/>
    </row>
    <row r="1002" spans="4:7" x14ac:dyDescent="0.25">
      <c r="D1002" s="52"/>
      <c r="E1002" s="34"/>
      <c r="G1002" s="85"/>
    </row>
    <row r="1003" spans="4:7" x14ac:dyDescent="0.25">
      <c r="D1003" s="52"/>
      <c r="E1003" s="34"/>
      <c r="G1003" s="85"/>
    </row>
    <row r="1004" spans="4:7" x14ac:dyDescent="0.25">
      <c r="D1004" s="52"/>
      <c r="E1004" s="34"/>
      <c r="G1004" s="85"/>
    </row>
    <row r="1005" spans="4:7" x14ac:dyDescent="0.25">
      <c r="D1005" s="52"/>
      <c r="E1005" s="34"/>
      <c r="G1005" s="85"/>
    </row>
    <row r="1006" spans="4:7" x14ac:dyDescent="0.25">
      <c r="D1006" s="52"/>
      <c r="E1006" s="34"/>
      <c r="G1006" s="85"/>
    </row>
    <row r="1007" spans="4:7" x14ac:dyDescent="0.25">
      <c r="D1007" s="52"/>
      <c r="E1007" s="34"/>
      <c r="G1007" s="85"/>
    </row>
    <row r="1008" spans="4:7" x14ac:dyDescent="0.25">
      <c r="D1008" s="52"/>
      <c r="E1008" s="34"/>
      <c r="G1008" s="85"/>
    </row>
    <row r="1009" spans="4:7" x14ac:dyDescent="0.25">
      <c r="D1009" s="52"/>
      <c r="E1009" s="34"/>
      <c r="G1009" s="85"/>
    </row>
    <row r="1010" spans="4:7" x14ac:dyDescent="0.25">
      <c r="D1010" s="52"/>
      <c r="E1010" s="34"/>
      <c r="G1010" s="85"/>
    </row>
    <row r="1011" spans="4:7" x14ac:dyDescent="0.25">
      <c r="D1011" s="52"/>
      <c r="E1011" s="34"/>
      <c r="G1011" s="85"/>
    </row>
    <row r="1012" spans="4:7" x14ac:dyDescent="0.25">
      <c r="D1012" s="52"/>
      <c r="E1012" s="34"/>
      <c r="G1012" s="85"/>
    </row>
    <row r="1013" spans="4:7" x14ac:dyDescent="0.25">
      <c r="D1013" s="52"/>
      <c r="E1013" s="34"/>
      <c r="G1013" s="85"/>
    </row>
    <row r="1014" spans="4:7" x14ac:dyDescent="0.25">
      <c r="D1014" s="52"/>
      <c r="E1014" s="34"/>
      <c r="G1014" s="85"/>
    </row>
    <row r="1015" spans="4:7" x14ac:dyDescent="0.25">
      <c r="D1015" s="52"/>
      <c r="E1015" s="34"/>
      <c r="G1015" s="85"/>
    </row>
    <row r="1016" spans="4:7" x14ac:dyDescent="0.25">
      <c r="D1016" s="52"/>
      <c r="E1016" s="34"/>
      <c r="G1016" s="85"/>
    </row>
    <row r="1017" spans="4:7" x14ac:dyDescent="0.25">
      <c r="D1017" s="52"/>
      <c r="E1017" s="34"/>
      <c r="G1017" s="85"/>
    </row>
    <row r="1018" spans="4:7" x14ac:dyDescent="0.25">
      <c r="D1018" s="52"/>
      <c r="E1018" s="34"/>
      <c r="G1018" s="85"/>
    </row>
    <row r="1019" spans="4:7" x14ac:dyDescent="0.25">
      <c r="D1019" s="52"/>
      <c r="E1019" s="34"/>
      <c r="G1019" s="85"/>
    </row>
    <row r="1020" spans="4:7" x14ac:dyDescent="0.25">
      <c r="D1020" s="52"/>
      <c r="E1020" s="34"/>
      <c r="G1020" s="85"/>
    </row>
    <row r="1021" spans="4:7" x14ac:dyDescent="0.25">
      <c r="D1021" s="52"/>
      <c r="E1021" s="34"/>
      <c r="G1021" s="85"/>
    </row>
    <row r="1022" spans="4:7" x14ac:dyDescent="0.25">
      <c r="D1022" s="52"/>
      <c r="E1022" s="34"/>
      <c r="G1022" s="85"/>
    </row>
    <row r="1023" spans="4:7" x14ac:dyDescent="0.25">
      <c r="D1023" s="52"/>
      <c r="E1023" s="34"/>
      <c r="G1023" s="85"/>
    </row>
    <row r="1024" spans="4:7" x14ac:dyDescent="0.25">
      <c r="D1024" s="52"/>
      <c r="E1024" s="34"/>
      <c r="G1024" s="85"/>
    </row>
    <row r="1025" spans="4:7" x14ac:dyDescent="0.25">
      <c r="D1025" s="52"/>
      <c r="E1025" s="34"/>
      <c r="G1025" s="85"/>
    </row>
    <row r="1026" spans="4:7" x14ac:dyDescent="0.25">
      <c r="D1026" s="52"/>
      <c r="E1026" s="34"/>
      <c r="G1026" s="85"/>
    </row>
    <row r="1027" spans="4:7" x14ac:dyDescent="0.25">
      <c r="D1027" s="52"/>
      <c r="E1027" s="34"/>
      <c r="G1027" s="85"/>
    </row>
    <row r="1028" spans="4:7" x14ac:dyDescent="0.25">
      <c r="D1028" s="52"/>
      <c r="E1028" s="34"/>
      <c r="G1028" s="85"/>
    </row>
    <row r="1029" spans="4:7" x14ac:dyDescent="0.25">
      <c r="D1029" s="52"/>
      <c r="E1029" s="34"/>
      <c r="G1029" s="85"/>
    </row>
    <row r="1030" spans="4:7" x14ac:dyDescent="0.25">
      <c r="D1030" s="52"/>
      <c r="E1030" s="34"/>
      <c r="G1030" s="85"/>
    </row>
    <row r="1031" spans="4:7" x14ac:dyDescent="0.25">
      <c r="D1031" s="52"/>
      <c r="E1031" s="34"/>
      <c r="G1031" s="85"/>
    </row>
    <row r="1032" spans="4:7" x14ac:dyDescent="0.25">
      <c r="D1032" s="52"/>
      <c r="E1032" s="34"/>
      <c r="G1032" s="85"/>
    </row>
    <row r="1033" spans="4:7" x14ac:dyDescent="0.25">
      <c r="D1033" s="52"/>
      <c r="E1033" s="34"/>
      <c r="G1033" s="85"/>
    </row>
    <row r="1034" spans="4:7" x14ac:dyDescent="0.25">
      <c r="D1034" s="52"/>
      <c r="E1034" s="34"/>
      <c r="G1034" s="85"/>
    </row>
    <row r="1035" spans="4:7" x14ac:dyDescent="0.25">
      <c r="D1035" s="52"/>
      <c r="E1035" s="34"/>
      <c r="G1035" s="85"/>
    </row>
    <row r="1036" spans="4:7" x14ac:dyDescent="0.25">
      <c r="D1036" s="52"/>
      <c r="E1036" s="34"/>
      <c r="G1036" s="85"/>
    </row>
    <row r="1037" spans="4:7" x14ac:dyDescent="0.25">
      <c r="D1037" s="52"/>
      <c r="E1037" s="34"/>
      <c r="G1037" s="85"/>
    </row>
    <row r="1038" spans="4:7" x14ac:dyDescent="0.25">
      <c r="D1038" s="52"/>
      <c r="E1038" s="34"/>
      <c r="G1038" s="85"/>
    </row>
    <row r="1039" spans="4:7" x14ac:dyDescent="0.25">
      <c r="D1039" s="52"/>
      <c r="E1039" s="34"/>
      <c r="G1039" s="85"/>
    </row>
    <row r="1040" spans="4:7" x14ac:dyDescent="0.25">
      <c r="D1040" s="52"/>
      <c r="E1040" s="34"/>
      <c r="G1040" s="85"/>
    </row>
    <row r="1041" spans="4:7" x14ac:dyDescent="0.25">
      <c r="D1041" s="52"/>
      <c r="E1041" s="34"/>
      <c r="G1041" s="85"/>
    </row>
    <row r="1042" spans="4:7" x14ac:dyDescent="0.25">
      <c r="D1042" s="52"/>
      <c r="E1042" s="34"/>
      <c r="G1042" s="85"/>
    </row>
    <row r="1043" spans="4:7" x14ac:dyDescent="0.25">
      <c r="D1043" s="52"/>
      <c r="E1043" s="34"/>
      <c r="G1043" s="85"/>
    </row>
    <row r="1044" spans="4:7" x14ac:dyDescent="0.25">
      <c r="D1044" s="52"/>
      <c r="E1044" s="34"/>
      <c r="G1044" s="85"/>
    </row>
    <row r="1045" spans="4:7" x14ac:dyDescent="0.25">
      <c r="D1045" s="52"/>
      <c r="E1045" s="34"/>
      <c r="G1045" s="85"/>
    </row>
    <row r="1046" spans="4:7" x14ac:dyDescent="0.25">
      <c r="D1046" s="52"/>
      <c r="E1046" s="34"/>
      <c r="G1046" s="85"/>
    </row>
    <row r="1047" spans="4:7" x14ac:dyDescent="0.25">
      <c r="D1047" s="52"/>
      <c r="E1047" s="34"/>
      <c r="G1047" s="85"/>
    </row>
    <row r="1048" spans="4:7" x14ac:dyDescent="0.25">
      <c r="D1048" s="52"/>
      <c r="E1048" s="34"/>
      <c r="G1048" s="85"/>
    </row>
    <row r="1049" spans="4:7" x14ac:dyDescent="0.25">
      <c r="D1049" s="52"/>
      <c r="E1049" s="34"/>
      <c r="G1049" s="85"/>
    </row>
    <row r="1050" spans="4:7" x14ac:dyDescent="0.25">
      <c r="D1050" s="52"/>
      <c r="E1050" s="34"/>
      <c r="G1050" s="85"/>
    </row>
    <row r="1051" spans="4:7" x14ac:dyDescent="0.25">
      <c r="D1051" s="52"/>
      <c r="E1051" s="34"/>
      <c r="G1051" s="85"/>
    </row>
    <row r="1052" spans="4:7" x14ac:dyDescent="0.25">
      <c r="D1052" s="52"/>
      <c r="E1052" s="34"/>
      <c r="G1052" s="85"/>
    </row>
    <row r="1053" spans="4:7" x14ac:dyDescent="0.25">
      <c r="D1053" s="52"/>
      <c r="E1053" s="34"/>
      <c r="G1053" s="85"/>
    </row>
    <row r="1054" spans="4:7" x14ac:dyDescent="0.25">
      <c r="D1054" s="52"/>
      <c r="E1054" s="34"/>
      <c r="G1054" s="85"/>
    </row>
    <row r="1055" spans="4:7" x14ac:dyDescent="0.25">
      <c r="D1055" s="52"/>
      <c r="E1055" s="34"/>
      <c r="G1055" s="85"/>
    </row>
    <row r="1056" spans="4:7" x14ac:dyDescent="0.25">
      <c r="D1056" s="52"/>
      <c r="E1056" s="34"/>
      <c r="G1056" s="85"/>
    </row>
    <row r="1057" spans="4:7" x14ac:dyDescent="0.25">
      <c r="D1057" s="52"/>
      <c r="E1057" s="34"/>
      <c r="G1057" s="85"/>
    </row>
    <row r="1058" spans="4:7" x14ac:dyDescent="0.25">
      <c r="D1058" s="52"/>
      <c r="E1058" s="34"/>
      <c r="G1058" s="85"/>
    </row>
    <row r="1059" spans="4:7" x14ac:dyDescent="0.25">
      <c r="D1059" s="52"/>
      <c r="E1059" s="34"/>
      <c r="G1059" s="85"/>
    </row>
    <row r="1060" spans="4:7" x14ac:dyDescent="0.25">
      <c r="D1060" s="52"/>
      <c r="E1060" s="34"/>
      <c r="G1060" s="85"/>
    </row>
    <row r="1061" spans="4:7" x14ac:dyDescent="0.25">
      <c r="D1061" s="52"/>
      <c r="E1061" s="34"/>
      <c r="G1061" s="85"/>
    </row>
    <row r="1062" spans="4:7" x14ac:dyDescent="0.25">
      <c r="D1062" s="52"/>
      <c r="E1062" s="34"/>
      <c r="G1062" s="85"/>
    </row>
    <row r="1063" spans="4:7" x14ac:dyDescent="0.25">
      <c r="D1063" s="52"/>
      <c r="E1063" s="34"/>
      <c r="G1063" s="85"/>
    </row>
    <row r="1064" spans="4:7" x14ac:dyDescent="0.25">
      <c r="D1064" s="52"/>
      <c r="E1064" s="34"/>
      <c r="G1064" s="85"/>
    </row>
    <row r="1065" spans="4:7" x14ac:dyDescent="0.25">
      <c r="D1065" s="52"/>
      <c r="E1065" s="34"/>
      <c r="G1065" s="85"/>
    </row>
    <row r="1066" spans="4:7" x14ac:dyDescent="0.25">
      <c r="D1066" s="52"/>
      <c r="E1066" s="34"/>
      <c r="G1066" s="85"/>
    </row>
    <row r="1067" spans="4:7" x14ac:dyDescent="0.25">
      <c r="D1067" s="52"/>
      <c r="E1067" s="34"/>
      <c r="G1067" s="85"/>
    </row>
    <row r="1068" spans="4:7" x14ac:dyDescent="0.25">
      <c r="D1068" s="52"/>
      <c r="E1068" s="34"/>
      <c r="G1068" s="85"/>
    </row>
    <row r="1069" spans="4:7" x14ac:dyDescent="0.25">
      <c r="D1069" s="52"/>
      <c r="E1069" s="34"/>
      <c r="G1069" s="85"/>
    </row>
    <row r="1070" spans="4:7" x14ac:dyDescent="0.25">
      <c r="D1070" s="52"/>
      <c r="E1070" s="34"/>
      <c r="G1070" s="85"/>
    </row>
    <row r="1071" spans="4:7" x14ac:dyDescent="0.25">
      <c r="D1071" s="52"/>
      <c r="E1071" s="34"/>
      <c r="G1071" s="85"/>
    </row>
    <row r="1072" spans="4:7" x14ac:dyDescent="0.25">
      <c r="D1072" s="52"/>
      <c r="E1072" s="34"/>
      <c r="G1072" s="85"/>
    </row>
    <row r="1073" spans="4:7" x14ac:dyDescent="0.25">
      <c r="D1073" s="52"/>
      <c r="E1073" s="34"/>
      <c r="G1073" s="85"/>
    </row>
    <row r="1074" spans="4:7" x14ac:dyDescent="0.25">
      <c r="D1074" s="52"/>
      <c r="E1074" s="34"/>
      <c r="G1074" s="85"/>
    </row>
    <row r="1075" spans="4:7" x14ac:dyDescent="0.25">
      <c r="D1075" s="52"/>
      <c r="E1075" s="34"/>
      <c r="G1075" s="85"/>
    </row>
    <row r="1076" spans="4:7" x14ac:dyDescent="0.25">
      <c r="D1076" s="52"/>
      <c r="E1076" s="34"/>
      <c r="G1076" s="85"/>
    </row>
    <row r="1077" spans="4:7" x14ac:dyDescent="0.25">
      <c r="D1077" s="52"/>
      <c r="E1077" s="34"/>
      <c r="G1077" s="85"/>
    </row>
    <row r="1078" spans="4:7" x14ac:dyDescent="0.25">
      <c r="D1078" s="52"/>
      <c r="E1078" s="34"/>
      <c r="G1078" s="85"/>
    </row>
    <row r="1079" spans="4:7" x14ac:dyDescent="0.25">
      <c r="D1079" s="52"/>
      <c r="E1079" s="34"/>
      <c r="G1079" s="85"/>
    </row>
    <row r="1080" spans="4:7" x14ac:dyDescent="0.25">
      <c r="D1080" s="52"/>
      <c r="E1080" s="34"/>
      <c r="G1080" s="85"/>
    </row>
    <row r="1081" spans="4:7" x14ac:dyDescent="0.25">
      <c r="D1081" s="52"/>
      <c r="E1081" s="34"/>
      <c r="G1081" s="85"/>
    </row>
    <row r="1082" spans="4:7" x14ac:dyDescent="0.25">
      <c r="D1082" s="52"/>
      <c r="E1082" s="34"/>
      <c r="G1082" s="85"/>
    </row>
    <row r="1083" spans="4:7" x14ac:dyDescent="0.25">
      <c r="D1083" s="52"/>
      <c r="E1083" s="34"/>
      <c r="G1083" s="85"/>
    </row>
    <row r="1084" spans="4:7" x14ac:dyDescent="0.25">
      <c r="D1084" s="52"/>
      <c r="E1084" s="34"/>
      <c r="G1084" s="85"/>
    </row>
    <row r="1085" spans="4:7" x14ac:dyDescent="0.25">
      <c r="D1085" s="52"/>
      <c r="E1085" s="34"/>
      <c r="G1085" s="85"/>
    </row>
    <row r="1086" spans="4:7" x14ac:dyDescent="0.25">
      <c r="D1086" s="52"/>
      <c r="E1086" s="34"/>
      <c r="G1086" s="85"/>
    </row>
    <row r="1087" spans="4:7" x14ac:dyDescent="0.25">
      <c r="D1087" s="52"/>
      <c r="E1087" s="34"/>
      <c r="G1087" s="85"/>
    </row>
    <row r="1088" spans="4:7" x14ac:dyDescent="0.25">
      <c r="D1088" s="52"/>
      <c r="E1088" s="34"/>
      <c r="G1088" s="85"/>
    </row>
    <row r="1089" spans="4:7" x14ac:dyDescent="0.25">
      <c r="D1089" s="52"/>
      <c r="E1089" s="34"/>
      <c r="G1089" s="85"/>
    </row>
    <row r="1090" spans="4:7" x14ac:dyDescent="0.25">
      <c r="D1090" s="52"/>
      <c r="E1090" s="34"/>
      <c r="G1090" s="85"/>
    </row>
    <row r="1091" spans="4:7" x14ac:dyDescent="0.25">
      <c r="D1091" s="52"/>
      <c r="E1091" s="34"/>
      <c r="G1091" s="85"/>
    </row>
    <row r="1092" spans="4:7" x14ac:dyDescent="0.25">
      <c r="D1092" s="52"/>
      <c r="E1092" s="34"/>
      <c r="G1092" s="85"/>
    </row>
    <row r="1093" spans="4:7" x14ac:dyDescent="0.25">
      <c r="D1093" s="52"/>
      <c r="E1093" s="34"/>
      <c r="G1093" s="85"/>
    </row>
    <row r="1094" spans="4:7" x14ac:dyDescent="0.25">
      <c r="D1094" s="52"/>
      <c r="E1094" s="34"/>
      <c r="G1094" s="85"/>
    </row>
    <row r="1095" spans="4:7" x14ac:dyDescent="0.25">
      <c r="D1095" s="52"/>
      <c r="E1095" s="34"/>
      <c r="G1095" s="85"/>
    </row>
    <row r="1096" spans="4:7" x14ac:dyDescent="0.25">
      <c r="D1096" s="52"/>
      <c r="E1096" s="34"/>
      <c r="G1096" s="85"/>
    </row>
    <row r="1097" spans="4:7" x14ac:dyDescent="0.25">
      <c r="D1097" s="52"/>
      <c r="E1097" s="34"/>
      <c r="G1097" s="85"/>
    </row>
    <row r="1098" spans="4:7" x14ac:dyDescent="0.25">
      <c r="D1098" s="52"/>
      <c r="E1098" s="34"/>
      <c r="G1098" s="85"/>
    </row>
    <row r="1099" spans="4:7" x14ac:dyDescent="0.25">
      <c r="D1099" s="52"/>
      <c r="E1099" s="34"/>
      <c r="G1099" s="85"/>
    </row>
    <row r="1100" spans="4:7" x14ac:dyDescent="0.25">
      <c r="D1100" s="52"/>
      <c r="E1100" s="34"/>
      <c r="G1100" s="85"/>
    </row>
    <row r="1101" spans="4:7" x14ac:dyDescent="0.25">
      <c r="D1101" s="52"/>
      <c r="E1101" s="34"/>
      <c r="G1101" s="85"/>
    </row>
    <row r="1102" spans="4:7" x14ac:dyDescent="0.25">
      <c r="D1102" s="52"/>
      <c r="E1102" s="34"/>
      <c r="G1102" s="85"/>
    </row>
    <row r="1103" spans="4:7" x14ac:dyDescent="0.25">
      <c r="D1103" s="52"/>
      <c r="E1103" s="34"/>
      <c r="G1103" s="85"/>
    </row>
    <row r="1104" spans="4:7" x14ac:dyDescent="0.25">
      <c r="D1104" s="52"/>
      <c r="E1104" s="34"/>
      <c r="G1104" s="85"/>
    </row>
    <row r="1105" spans="4:7" x14ac:dyDescent="0.25">
      <c r="D1105" s="52"/>
      <c r="E1105" s="34"/>
      <c r="G1105" s="85"/>
    </row>
    <row r="1106" spans="4:7" x14ac:dyDescent="0.25">
      <c r="D1106" s="52"/>
      <c r="E1106" s="34"/>
      <c r="G1106" s="85"/>
    </row>
    <row r="1107" spans="4:7" x14ac:dyDescent="0.25">
      <c r="D1107" s="52"/>
      <c r="E1107" s="34"/>
      <c r="G1107" s="85"/>
    </row>
    <row r="1108" spans="4:7" x14ac:dyDescent="0.25">
      <c r="D1108" s="52"/>
      <c r="E1108" s="34"/>
      <c r="G1108" s="85"/>
    </row>
    <row r="1109" spans="4:7" x14ac:dyDescent="0.25">
      <c r="D1109" s="52"/>
      <c r="E1109" s="34"/>
      <c r="G1109" s="85"/>
    </row>
    <row r="1110" spans="4:7" x14ac:dyDescent="0.25">
      <c r="D1110" s="52"/>
      <c r="E1110" s="34"/>
      <c r="G1110" s="85"/>
    </row>
    <row r="1111" spans="4:7" x14ac:dyDescent="0.25">
      <c r="D1111" s="52"/>
      <c r="E1111" s="34"/>
      <c r="G1111" s="85"/>
    </row>
    <row r="1112" spans="4:7" x14ac:dyDescent="0.25">
      <c r="D1112" s="52"/>
      <c r="E1112" s="34"/>
      <c r="G1112" s="85"/>
    </row>
    <row r="1113" spans="4:7" x14ac:dyDescent="0.25">
      <c r="D1113" s="52"/>
      <c r="E1113" s="34"/>
      <c r="G1113" s="85"/>
    </row>
    <row r="1114" spans="4:7" x14ac:dyDescent="0.25">
      <c r="D1114" s="52"/>
      <c r="E1114" s="34"/>
      <c r="G1114" s="85"/>
    </row>
    <row r="1115" spans="4:7" x14ac:dyDescent="0.25">
      <c r="D1115" s="52"/>
      <c r="E1115" s="34"/>
      <c r="G1115" s="85"/>
    </row>
    <row r="1116" spans="4:7" x14ac:dyDescent="0.25">
      <c r="D1116" s="52"/>
      <c r="E1116" s="34"/>
      <c r="G1116" s="85"/>
    </row>
    <row r="1117" spans="4:7" x14ac:dyDescent="0.25">
      <c r="D1117" s="52"/>
      <c r="E1117" s="34"/>
      <c r="G1117" s="85"/>
    </row>
    <row r="1118" spans="4:7" x14ac:dyDescent="0.25">
      <c r="D1118" s="52"/>
      <c r="E1118" s="34"/>
      <c r="G1118" s="85"/>
    </row>
    <row r="1119" spans="4:7" x14ac:dyDescent="0.25">
      <c r="D1119" s="52"/>
      <c r="E1119" s="34"/>
      <c r="G1119" s="85"/>
    </row>
    <row r="1120" spans="4:7" x14ac:dyDescent="0.25">
      <c r="D1120" s="52"/>
      <c r="E1120" s="34"/>
      <c r="G1120" s="85"/>
    </row>
    <row r="1121" spans="4:7" x14ac:dyDescent="0.25">
      <c r="D1121" s="52"/>
      <c r="E1121" s="34"/>
      <c r="G1121" s="85"/>
    </row>
    <row r="1122" spans="4:7" x14ac:dyDescent="0.25">
      <c r="D1122" s="52"/>
      <c r="E1122" s="34"/>
      <c r="G1122" s="85"/>
    </row>
    <row r="1123" spans="4:7" x14ac:dyDescent="0.25">
      <c r="D1123" s="52"/>
      <c r="E1123" s="34"/>
      <c r="G1123" s="85"/>
    </row>
    <row r="1124" spans="4:7" x14ac:dyDescent="0.25">
      <c r="D1124" s="52"/>
      <c r="E1124" s="34"/>
      <c r="G1124" s="85"/>
    </row>
    <row r="1125" spans="4:7" x14ac:dyDescent="0.25">
      <c r="D1125" s="52"/>
      <c r="E1125" s="34"/>
      <c r="G1125" s="85"/>
    </row>
    <row r="1126" spans="4:7" x14ac:dyDescent="0.25">
      <c r="D1126" s="52"/>
      <c r="E1126" s="34"/>
      <c r="G1126" s="85"/>
    </row>
    <row r="1127" spans="4:7" x14ac:dyDescent="0.25">
      <c r="D1127" s="52"/>
      <c r="E1127" s="34"/>
      <c r="G1127" s="85"/>
    </row>
    <row r="1128" spans="4:7" x14ac:dyDescent="0.25">
      <c r="D1128" s="52"/>
      <c r="E1128" s="34"/>
      <c r="G1128" s="85"/>
    </row>
    <row r="1129" spans="4:7" x14ac:dyDescent="0.25">
      <c r="D1129" s="52"/>
      <c r="E1129" s="34"/>
      <c r="G1129" s="85"/>
    </row>
    <row r="1130" spans="4:7" x14ac:dyDescent="0.25">
      <c r="D1130" s="52"/>
      <c r="E1130" s="34"/>
      <c r="G1130" s="85"/>
    </row>
    <row r="1131" spans="4:7" x14ac:dyDescent="0.25">
      <c r="D1131" s="52"/>
      <c r="E1131" s="34"/>
      <c r="G1131" s="85"/>
    </row>
    <row r="1132" spans="4:7" x14ac:dyDescent="0.25">
      <c r="D1132" s="52"/>
      <c r="E1132" s="34"/>
      <c r="G1132" s="85"/>
    </row>
    <row r="1133" spans="4:7" x14ac:dyDescent="0.25">
      <c r="D1133" s="52"/>
      <c r="E1133" s="34"/>
      <c r="G1133" s="85"/>
    </row>
    <row r="1134" spans="4:7" x14ac:dyDescent="0.25">
      <c r="D1134" s="52"/>
      <c r="E1134" s="34"/>
      <c r="G1134" s="85"/>
    </row>
    <row r="1135" spans="4:7" x14ac:dyDescent="0.25">
      <c r="D1135" s="52"/>
      <c r="E1135" s="34"/>
      <c r="G1135" s="85"/>
    </row>
    <row r="1136" spans="4:7" x14ac:dyDescent="0.25">
      <c r="D1136" s="52"/>
      <c r="E1136" s="34"/>
      <c r="G1136" s="85"/>
    </row>
    <row r="1137" spans="4:7" x14ac:dyDescent="0.25">
      <c r="D1137" s="52"/>
      <c r="E1137" s="34"/>
      <c r="G1137" s="85"/>
    </row>
    <row r="1138" spans="4:7" x14ac:dyDescent="0.25">
      <c r="D1138" s="52"/>
      <c r="E1138" s="34"/>
      <c r="G1138" s="85"/>
    </row>
    <row r="1139" spans="4:7" x14ac:dyDescent="0.25">
      <c r="D1139" s="52"/>
      <c r="E1139" s="34"/>
      <c r="G1139" s="85"/>
    </row>
    <row r="1140" spans="4:7" x14ac:dyDescent="0.25">
      <c r="D1140" s="52"/>
      <c r="E1140" s="34"/>
      <c r="G1140" s="85"/>
    </row>
    <row r="1141" spans="4:7" x14ac:dyDescent="0.25">
      <c r="D1141" s="52"/>
      <c r="E1141" s="34"/>
      <c r="G1141" s="85"/>
    </row>
    <row r="1142" spans="4:7" x14ac:dyDescent="0.25">
      <c r="D1142" s="52"/>
      <c r="E1142" s="34"/>
      <c r="G1142" s="85"/>
    </row>
    <row r="1143" spans="4:7" x14ac:dyDescent="0.25">
      <c r="D1143" s="52"/>
      <c r="E1143" s="34"/>
      <c r="G1143" s="85"/>
    </row>
    <row r="1144" spans="4:7" x14ac:dyDescent="0.25">
      <c r="D1144" s="52"/>
      <c r="E1144" s="34"/>
      <c r="G1144" s="85"/>
    </row>
    <row r="1145" spans="4:7" x14ac:dyDescent="0.25">
      <c r="D1145" s="52"/>
      <c r="E1145" s="34"/>
      <c r="G1145" s="85"/>
    </row>
    <row r="1146" spans="4:7" x14ac:dyDescent="0.25">
      <c r="D1146" s="52"/>
      <c r="E1146" s="34"/>
      <c r="G1146" s="85"/>
    </row>
    <row r="1147" spans="4:7" x14ac:dyDescent="0.25">
      <c r="D1147" s="52"/>
      <c r="E1147" s="34"/>
      <c r="G1147" s="85"/>
    </row>
    <row r="1148" spans="4:7" x14ac:dyDescent="0.25">
      <c r="D1148" s="52"/>
      <c r="E1148" s="34"/>
      <c r="G1148" s="85"/>
    </row>
    <row r="1149" spans="4:7" x14ac:dyDescent="0.25">
      <c r="D1149" s="52"/>
      <c r="E1149" s="34"/>
      <c r="G1149" s="85"/>
    </row>
    <row r="1150" spans="4:7" x14ac:dyDescent="0.25">
      <c r="D1150" s="52"/>
      <c r="E1150" s="34"/>
      <c r="G1150" s="85"/>
    </row>
    <row r="1151" spans="4:7" x14ac:dyDescent="0.25">
      <c r="D1151" s="52"/>
      <c r="E1151" s="34"/>
      <c r="G1151" s="85"/>
    </row>
    <row r="1152" spans="4:7" x14ac:dyDescent="0.25">
      <c r="D1152" s="52"/>
      <c r="E1152" s="34"/>
      <c r="G1152" s="85"/>
    </row>
    <row r="1153" spans="4:7" x14ac:dyDescent="0.25">
      <c r="D1153" s="52"/>
      <c r="E1153" s="34"/>
      <c r="G1153" s="85"/>
    </row>
    <row r="1154" spans="4:7" x14ac:dyDescent="0.25">
      <c r="D1154" s="52"/>
      <c r="E1154" s="34"/>
      <c r="G1154" s="85"/>
    </row>
    <row r="1155" spans="4:7" x14ac:dyDescent="0.25">
      <c r="D1155" s="52"/>
      <c r="E1155" s="34"/>
      <c r="G1155" s="85"/>
    </row>
    <row r="1156" spans="4:7" x14ac:dyDescent="0.25">
      <c r="D1156" s="52"/>
      <c r="E1156" s="34"/>
      <c r="G1156" s="85"/>
    </row>
    <row r="1157" spans="4:7" x14ac:dyDescent="0.25">
      <c r="D1157" s="52"/>
      <c r="E1157" s="34"/>
      <c r="G1157" s="85"/>
    </row>
    <row r="1158" spans="4:7" x14ac:dyDescent="0.25">
      <c r="D1158" s="52"/>
      <c r="E1158" s="34"/>
      <c r="G1158" s="85"/>
    </row>
    <row r="1159" spans="4:7" x14ac:dyDescent="0.25">
      <c r="D1159" s="52"/>
      <c r="E1159" s="34"/>
      <c r="G1159" s="85"/>
    </row>
    <row r="1160" spans="4:7" x14ac:dyDescent="0.25">
      <c r="D1160" s="52"/>
      <c r="E1160" s="34"/>
      <c r="G1160" s="85"/>
    </row>
    <row r="1161" spans="4:7" x14ac:dyDescent="0.25">
      <c r="D1161" s="52"/>
      <c r="E1161" s="34"/>
      <c r="G1161" s="85"/>
    </row>
    <row r="1162" spans="4:7" x14ac:dyDescent="0.25">
      <c r="D1162" s="52"/>
      <c r="E1162" s="34"/>
      <c r="G1162" s="85"/>
    </row>
    <row r="1163" spans="4:7" x14ac:dyDescent="0.25">
      <c r="D1163" s="52"/>
      <c r="E1163" s="34"/>
      <c r="G1163" s="85"/>
    </row>
    <row r="1164" spans="4:7" x14ac:dyDescent="0.25">
      <c r="D1164" s="52"/>
      <c r="E1164" s="34"/>
      <c r="G1164" s="85"/>
    </row>
    <row r="1165" spans="4:7" x14ac:dyDescent="0.25">
      <c r="D1165" s="52"/>
      <c r="E1165" s="34"/>
      <c r="G1165" s="85"/>
    </row>
    <row r="1166" spans="4:7" x14ac:dyDescent="0.25">
      <c r="D1166" s="52"/>
      <c r="E1166" s="34"/>
      <c r="G1166" s="85"/>
    </row>
    <row r="1167" spans="4:7" x14ac:dyDescent="0.25">
      <c r="D1167" s="52"/>
      <c r="E1167" s="34"/>
      <c r="G1167" s="85"/>
    </row>
    <row r="1168" spans="4:7" x14ac:dyDescent="0.25">
      <c r="D1168" s="52"/>
      <c r="E1168" s="34"/>
      <c r="G1168" s="85"/>
    </row>
    <row r="1169" spans="4:7" x14ac:dyDescent="0.25">
      <c r="D1169" s="52"/>
      <c r="E1169" s="34"/>
      <c r="G1169" s="85"/>
    </row>
    <row r="1170" spans="4:7" x14ac:dyDescent="0.25">
      <c r="D1170" s="52"/>
      <c r="E1170" s="34"/>
      <c r="G1170" s="85"/>
    </row>
    <row r="1171" spans="4:7" x14ac:dyDescent="0.25">
      <c r="D1171" s="52"/>
      <c r="E1171" s="34"/>
      <c r="G1171" s="85"/>
    </row>
    <row r="1172" spans="4:7" x14ac:dyDescent="0.25">
      <c r="D1172" s="52"/>
      <c r="E1172" s="34"/>
      <c r="G1172" s="85"/>
    </row>
    <row r="1173" spans="4:7" x14ac:dyDescent="0.25">
      <c r="D1173" s="52"/>
      <c r="E1173" s="34"/>
      <c r="G1173" s="85"/>
    </row>
    <row r="1174" spans="4:7" x14ac:dyDescent="0.25">
      <c r="D1174" s="52"/>
      <c r="E1174" s="34"/>
      <c r="G1174" s="85"/>
    </row>
    <row r="1175" spans="4:7" x14ac:dyDescent="0.25">
      <c r="D1175" s="52"/>
      <c r="E1175" s="34"/>
      <c r="G1175" s="85"/>
    </row>
    <row r="1176" spans="4:7" x14ac:dyDescent="0.25">
      <c r="D1176" s="52"/>
      <c r="E1176" s="34"/>
      <c r="G1176" s="85"/>
    </row>
    <row r="1177" spans="4:7" x14ac:dyDescent="0.25">
      <c r="D1177" s="52"/>
      <c r="E1177" s="34"/>
      <c r="G1177" s="85"/>
    </row>
    <row r="1178" spans="4:7" x14ac:dyDescent="0.25">
      <c r="D1178" s="52"/>
      <c r="E1178" s="34"/>
      <c r="G1178" s="85"/>
    </row>
    <row r="1179" spans="4:7" x14ac:dyDescent="0.25">
      <c r="D1179" s="52"/>
      <c r="E1179" s="34"/>
      <c r="G1179" s="85"/>
    </row>
    <row r="1180" spans="4:7" x14ac:dyDescent="0.25">
      <c r="D1180" s="52"/>
      <c r="E1180" s="34"/>
      <c r="G1180" s="85"/>
    </row>
    <row r="1181" spans="4:7" x14ac:dyDescent="0.25">
      <c r="D1181" s="52"/>
      <c r="E1181" s="34"/>
      <c r="G1181" s="85"/>
    </row>
    <row r="1182" spans="4:7" x14ac:dyDescent="0.25">
      <c r="D1182" s="52"/>
      <c r="E1182" s="34"/>
      <c r="G1182" s="85"/>
    </row>
    <row r="1183" spans="4:7" x14ac:dyDescent="0.25">
      <c r="D1183" s="52"/>
      <c r="E1183" s="34"/>
      <c r="G1183" s="85"/>
    </row>
    <row r="1184" spans="4:7" x14ac:dyDescent="0.25">
      <c r="D1184" s="52"/>
      <c r="E1184" s="34"/>
      <c r="G1184" s="85"/>
    </row>
    <row r="1185" spans="4:7" x14ac:dyDescent="0.25">
      <c r="D1185" s="52"/>
      <c r="E1185" s="34"/>
      <c r="G1185" s="85"/>
    </row>
    <row r="1186" spans="4:7" x14ac:dyDescent="0.25">
      <c r="D1186" s="52"/>
      <c r="E1186" s="34"/>
      <c r="G1186" s="85"/>
    </row>
    <row r="1187" spans="4:7" x14ac:dyDescent="0.25">
      <c r="D1187" s="52"/>
      <c r="E1187" s="34"/>
      <c r="G1187" s="85"/>
    </row>
    <row r="1188" spans="4:7" x14ac:dyDescent="0.25">
      <c r="D1188" s="52"/>
      <c r="E1188" s="34"/>
      <c r="G1188" s="85"/>
    </row>
    <row r="1189" spans="4:7" x14ac:dyDescent="0.25">
      <c r="D1189" s="52"/>
      <c r="E1189" s="34"/>
      <c r="G1189" s="85"/>
    </row>
    <row r="1190" spans="4:7" x14ac:dyDescent="0.25">
      <c r="D1190" s="52"/>
      <c r="E1190" s="34"/>
      <c r="G1190" s="85"/>
    </row>
    <row r="1191" spans="4:7" x14ac:dyDescent="0.25">
      <c r="D1191" s="52"/>
      <c r="E1191" s="34"/>
      <c r="G1191" s="85"/>
    </row>
    <row r="1192" spans="4:7" x14ac:dyDescent="0.25">
      <c r="D1192" s="52"/>
      <c r="E1192" s="34"/>
      <c r="G1192" s="85"/>
    </row>
    <row r="1193" spans="4:7" x14ac:dyDescent="0.25">
      <c r="D1193" s="52"/>
      <c r="E1193" s="34"/>
      <c r="G1193" s="85"/>
    </row>
    <row r="1194" spans="4:7" x14ac:dyDescent="0.25">
      <c r="D1194" s="52"/>
      <c r="E1194" s="34"/>
      <c r="G1194" s="85"/>
    </row>
    <row r="1195" spans="4:7" x14ac:dyDescent="0.25">
      <c r="D1195" s="52"/>
      <c r="E1195" s="34"/>
      <c r="G1195" s="85"/>
    </row>
    <row r="1196" spans="4:7" x14ac:dyDescent="0.25">
      <c r="D1196" s="52"/>
      <c r="E1196" s="34"/>
      <c r="G1196" s="85"/>
    </row>
    <row r="1197" spans="4:7" x14ac:dyDescent="0.25">
      <c r="D1197" s="52"/>
      <c r="E1197" s="34"/>
      <c r="G1197" s="85"/>
    </row>
    <row r="1198" spans="4:7" x14ac:dyDescent="0.25">
      <c r="D1198" s="52"/>
      <c r="E1198" s="34"/>
      <c r="G1198" s="85"/>
    </row>
    <row r="1199" spans="4:7" x14ac:dyDescent="0.25">
      <c r="D1199" s="52"/>
      <c r="E1199" s="34"/>
      <c r="G1199" s="85"/>
    </row>
    <row r="1200" spans="4:7" x14ac:dyDescent="0.25">
      <c r="D1200" s="52"/>
      <c r="E1200" s="34"/>
      <c r="G1200" s="85"/>
    </row>
    <row r="1201" spans="4:7" x14ac:dyDescent="0.25">
      <c r="D1201" s="52"/>
      <c r="E1201" s="34"/>
      <c r="G1201" s="85"/>
    </row>
    <row r="1202" spans="4:7" x14ac:dyDescent="0.25">
      <c r="D1202" s="52"/>
      <c r="E1202" s="34"/>
      <c r="G1202" s="85"/>
    </row>
    <row r="1203" spans="4:7" x14ac:dyDescent="0.25">
      <c r="D1203" s="52"/>
      <c r="E1203" s="34"/>
      <c r="G1203" s="85"/>
    </row>
    <row r="1204" spans="4:7" x14ac:dyDescent="0.25">
      <c r="D1204" s="52"/>
      <c r="E1204" s="34"/>
      <c r="G1204" s="85"/>
    </row>
    <row r="1205" spans="4:7" x14ac:dyDescent="0.25">
      <c r="D1205" s="52"/>
      <c r="E1205" s="34"/>
      <c r="G1205" s="85"/>
    </row>
    <row r="1206" spans="4:7" x14ac:dyDescent="0.25">
      <c r="D1206" s="52"/>
      <c r="E1206" s="34"/>
      <c r="G1206" s="85"/>
    </row>
    <row r="1207" spans="4:7" x14ac:dyDescent="0.25">
      <c r="D1207" s="52"/>
      <c r="E1207" s="34"/>
      <c r="G1207" s="85"/>
    </row>
    <row r="1208" spans="4:7" x14ac:dyDescent="0.25">
      <c r="D1208" s="52"/>
      <c r="E1208" s="34"/>
      <c r="G1208" s="85"/>
    </row>
    <row r="1209" spans="4:7" x14ac:dyDescent="0.25">
      <c r="D1209" s="52"/>
      <c r="E1209" s="34"/>
      <c r="G1209" s="85"/>
    </row>
    <row r="1210" spans="4:7" x14ac:dyDescent="0.25">
      <c r="D1210" s="52"/>
      <c r="E1210" s="34"/>
      <c r="G1210" s="85"/>
    </row>
    <row r="1211" spans="4:7" x14ac:dyDescent="0.25">
      <c r="D1211" s="52"/>
      <c r="E1211" s="34"/>
      <c r="G1211" s="85"/>
    </row>
    <row r="1212" spans="4:7" x14ac:dyDescent="0.25">
      <c r="D1212" s="52"/>
      <c r="E1212" s="34"/>
      <c r="G1212" s="85"/>
    </row>
    <row r="1213" spans="4:7" x14ac:dyDescent="0.25">
      <c r="D1213" s="52"/>
      <c r="E1213" s="34"/>
      <c r="G1213" s="85"/>
    </row>
    <row r="1214" spans="4:7" x14ac:dyDescent="0.25">
      <c r="D1214" s="52"/>
      <c r="E1214" s="34"/>
      <c r="G1214" s="85"/>
    </row>
    <row r="1215" spans="4:7" x14ac:dyDescent="0.25">
      <c r="D1215" s="52"/>
      <c r="E1215" s="34"/>
      <c r="G1215" s="85"/>
    </row>
    <row r="1216" spans="4:7" x14ac:dyDescent="0.25">
      <c r="D1216" s="52"/>
      <c r="E1216" s="34"/>
      <c r="G1216" s="85"/>
    </row>
    <row r="1217" spans="4:7" x14ac:dyDescent="0.25">
      <c r="D1217" s="52"/>
      <c r="E1217" s="34"/>
      <c r="G1217" s="85"/>
    </row>
    <row r="1218" spans="4:7" x14ac:dyDescent="0.25">
      <c r="D1218" s="52"/>
      <c r="E1218" s="34"/>
      <c r="G1218" s="85"/>
    </row>
    <row r="1219" spans="4:7" x14ac:dyDescent="0.25">
      <c r="D1219" s="52"/>
      <c r="E1219" s="34"/>
      <c r="G1219" s="85"/>
    </row>
    <row r="1220" spans="4:7" x14ac:dyDescent="0.25">
      <c r="D1220" s="52"/>
      <c r="E1220" s="34"/>
      <c r="G1220" s="85"/>
    </row>
    <row r="1221" spans="4:7" x14ac:dyDescent="0.25">
      <c r="D1221" s="52"/>
      <c r="E1221" s="34"/>
      <c r="G1221" s="85"/>
    </row>
    <row r="1222" spans="4:7" x14ac:dyDescent="0.25">
      <c r="D1222" s="52"/>
      <c r="E1222" s="34"/>
      <c r="G1222" s="85"/>
    </row>
    <row r="1223" spans="4:7" x14ac:dyDescent="0.25">
      <c r="D1223" s="52"/>
      <c r="E1223" s="34"/>
      <c r="G1223" s="85"/>
    </row>
    <row r="1224" spans="4:7" x14ac:dyDescent="0.25">
      <c r="D1224" s="52"/>
      <c r="E1224" s="34"/>
      <c r="G1224" s="85"/>
    </row>
    <row r="1225" spans="4:7" x14ac:dyDescent="0.25">
      <c r="D1225" s="52"/>
      <c r="E1225" s="34"/>
      <c r="G1225" s="85"/>
    </row>
    <row r="1226" spans="4:7" x14ac:dyDescent="0.25">
      <c r="D1226" s="52"/>
      <c r="E1226" s="34"/>
      <c r="G1226" s="85"/>
    </row>
    <row r="1227" spans="4:7" x14ac:dyDescent="0.25">
      <c r="D1227" s="52"/>
      <c r="E1227" s="34"/>
      <c r="G1227" s="85"/>
    </row>
    <row r="1228" spans="4:7" x14ac:dyDescent="0.25">
      <c r="D1228" s="52"/>
      <c r="E1228" s="34"/>
      <c r="G1228" s="85"/>
    </row>
    <row r="1229" spans="4:7" x14ac:dyDescent="0.25">
      <c r="D1229" s="52"/>
      <c r="E1229" s="34"/>
      <c r="G1229" s="85"/>
    </row>
    <row r="1230" spans="4:7" x14ac:dyDescent="0.25">
      <c r="D1230" s="52"/>
      <c r="E1230" s="34"/>
      <c r="G1230" s="85"/>
    </row>
    <row r="1231" spans="4:7" x14ac:dyDescent="0.25">
      <c r="D1231" s="52"/>
      <c r="E1231" s="34"/>
      <c r="G1231" s="85"/>
    </row>
    <row r="1232" spans="4:7" x14ac:dyDescent="0.25">
      <c r="D1232" s="52"/>
      <c r="E1232" s="34"/>
      <c r="G1232" s="85"/>
    </row>
    <row r="1233" spans="4:7" x14ac:dyDescent="0.25">
      <c r="D1233" s="52"/>
      <c r="E1233" s="34"/>
      <c r="G1233" s="85"/>
    </row>
    <row r="1234" spans="4:7" x14ac:dyDescent="0.25">
      <c r="D1234" s="52"/>
      <c r="E1234" s="34"/>
      <c r="G1234" s="85"/>
    </row>
    <row r="1235" spans="4:7" x14ac:dyDescent="0.25">
      <c r="D1235" s="52"/>
      <c r="E1235" s="34"/>
      <c r="G1235" s="85"/>
    </row>
    <row r="1236" spans="4:7" x14ac:dyDescent="0.25">
      <c r="D1236" s="52"/>
      <c r="E1236" s="34"/>
      <c r="G1236" s="85"/>
    </row>
    <row r="1237" spans="4:7" x14ac:dyDescent="0.25">
      <c r="D1237" s="52"/>
      <c r="E1237" s="34"/>
      <c r="G1237" s="85"/>
    </row>
    <row r="1238" spans="4:7" x14ac:dyDescent="0.25">
      <c r="D1238" s="52"/>
      <c r="E1238" s="34"/>
      <c r="G1238" s="85"/>
    </row>
    <row r="1239" spans="4:7" x14ac:dyDescent="0.25">
      <c r="D1239" s="52"/>
      <c r="E1239" s="34"/>
      <c r="G1239" s="85"/>
    </row>
    <row r="1240" spans="4:7" x14ac:dyDescent="0.25">
      <c r="D1240" s="52"/>
      <c r="E1240" s="34"/>
      <c r="G1240" s="85"/>
    </row>
    <row r="1241" spans="4:7" x14ac:dyDescent="0.25">
      <c r="D1241" s="52"/>
      <c r="E1241" s="34"/>
      <c r="G1241" s="85"/>
    </row>
    <row r="1242" spans="4:7" x14ac:dyDescent="0.25">
      <c r="D1242" s="52"/>
      <c r="E1242" s="34"/>
      <c r="G1242" s="85"/>
    </row>
    <row r="1243" spans="4:7" x14ac:dyDescent="0.25">
      <c r="D1243" s="52"/>
      <c r="E1243" s="34"/>
      <c r="G1243" s="85"/>
    </row>
    <row r="1244" spans="4:7" x14ac:dyDescent="0.25">
      <c r="D1244" s="52"/>
      <c r="E1244" s="34"/>
      <c r="G1244" s="85"/>
    </row>
    <row r="1245" spans="4:7" x14ac:dyDescent="0.25">
      <c r="D1245" s="52"/>
      <c r="E1245" s="34"/>
      <c r="G1245" s="85"/>
    </row>
    <row r="1246" spans="4:7" x14ac:dyDescent="0.25">
      <c r="D1246" s="52"/>
      <c r="E1246" s="34"/>
      <c r="G1246" s="85"/>
    </row>
    <row r="1247" spans="4:7" x14ac:dyDescent="0.25">
      <c r="D1247" s="52"/>
      <c r="E1247" s="34"/>
      <c r="G1247" s="85"/>
    </row>
    <row r="1248" spans="4:7" x14ac:dyDescent="0.25">
      <c r="D1248" s="52"/>
      <c r="E1248" s="34"/>
      <c r="G1248" s="85"/>
    </row>
    <row r="1249" spans="4:7" x14ac:dyDescent="0.25">
      <c r="D1249" s="52"/>
      <c r="E1249" s="34"/>
      <c r="G1249" s="85"/>
    </row>
    <row r="1250" spans="4:7" x14ac:dyDescent="0.25">
      <c r="D1250" s="52"/>
      <c r="E1250" s="34"/>
      <c r="G1250" s="85"/>
    </row>
    <row r="1251" spans="4:7" x14ac:dyDescent="0.25">
      <c r="D1251" s="52"/>
      <c r="E1251" s="34"/>
      <c r="G1251" s="85"/>
    </row>
    <row r="1252" spans="4:7" x14ac:dyDescent="0.25">
      <c r="D1252" s="52"/>
      <c r="E1252" s="34"/>
      <c r="G1252" s="85"/>
    </row>
    <row r="1253" spans="4:7" x14ac:dyDescent="0.25">
      <c r="D1253" s="52"/>
      <c r="E1253" s="34"/>
      <c r="G1253" s="85"/>
    </row>
    <row r="1254" spans="4:7" x14ac:dyDescent="0.25">
      <c r="D1254" s="52"/>
      <c r="E1254" s="34"/>
      <c r="G1254" s="85"/>
    </row>
    <row r="1255" spans="4:7" x14ac:dyDescent="0.25">
      <c r="D1255" s="52"/>
      <c r="E1255" s="34"/>
      <c r="G1255" s="85"/>
    </row>
    <row r="1256" spans="4:7" x14ac:dyDescent="0.25">
      <c r="D1256" s="52"/>
      <c r="E1256" s="34"/>
      <c r="G1256" s="85"/>
    </row>
    <row r="1257" spans="4:7" x14ac:dyDescent="0.25">
      <c r="D1257" s="52"/>
      <c r="E1257" s="34"/>
      <c r="G1257" s="85"/>
    </row>
    <row r="1258" spans="4:7" x14ac:dyDescent="0.25">
      <c r="D1258" s="52"/>
      <c r="E1258" s="34"/>
      <c r="G1258" s="85"/>
    </row>
    <row r="1259" spans="4:7" x14ac:dyDescent="0.25">
      <c r="D1259" s="52"/>
      <c r="E1259" s="34"/>
      <c r="G1259" s="85"/>
    </row>
    <row r="1260" spans="4:7" x14ac:dyDescent="0.25">
      <c r="D1260" s="52"/>
      <c r="E1260" s="34"/>
      <c r="G1260" s="85"/>
    </row>
    <row r="1261" spans="4:7" x14ac:dyDescent="0.25">
      <c r="D1261" s="52"/>
      <c r="E1261" s="34"/>
      <c r="G1261" s="85"/>
    </row>
    <row r="1262" spans="4:7" x14ac:dyDescent="0.25">
      <c r="D1262" s="52"/>
      <c r="E1262" s="34"/>
      <c r="G1262" s="85"/>
    </row>
    <row r="1263" spans="4:7" x14ac:dyDescent="0.25">
      <c r="D1263" s="52"/>
      <c r="E1263" s="34"/>
      <c r="G1263" s="85"/>
    </row>
    <row r="1264" spans="4:7" x14ac:dyDescent="0.25">
      <c r="D1264" s="52"/>
      <c r="E1264" s="34"/>
      <c r="G1264" s="85"/>
    </row>
    <row r="1265" spans="4:7" x14ac:dyDescent="0.25">
      <c r="D1265" s="52"/>
      <c r="E1265" s="34"/>
      <c r="G1265" s="85"/>
    </row>
    <row r="1266" spans="4:7" x14ac:dyDescent="0.25">
      <c r="D1266" s="52"/>
      <c r="E1266" s="34"/>
      <c r="G1266" s="85"/>
    </row>
    <row r="1267" spans="4:7" x14ac:dyDescent="0.25">
      <c r="D1267" s="52"/>
      <c r="E1267" s="34"/>
      <c r="G1267" s="85"/>
    </row>
    <row r="1268" spans="4:7" x14ac:dyDescent="0.25">
      <c r="D1268" s="52"/>
      <c r="E1268" s="34"/>
      <c r="G1268" s="85"/>
    </row>
    <row r="1269" spans="4:7" x14ac:dyDescent="0.25">
      <c r="D1269" s="52"/>
      <c r="E1269" s="34"/>
      <c r="G1269" s="85"/>
    </row>
    <row r="1270" spans="4:7" x14ac:dyDescent="0.25">
      <c r="D1270" s="52"/>
      <c r="E1270" s="34"/>
      <c r="G1270" s="85"/>
    </row>
    <row r="1271" spans="4:7" x14ac:dyDescent="0.25">
      <c r="D1271" s="52"/>
      <c r="E1271" s="34"/>
      <c r="G1271" s="85"/>
    </row>
    <row r="1272" spans="4:7" x14ac:dyDescent="0.25">
      <c r="D1272" s="52"/>
      <c r="E1272" s="34"/>
      <c r="G1272" s="85"/>
    </row>
    <row r="1273" spans="4:7" x14ac:dyDescent="0.25">
      <c r="D1273" s="52"/>
      <c r="E1273" s="34"/>
      <c r="G1273" s="85"/>
    </row>
    <row r="1274" spans="4:7" x14ac:dyDescent="0.25">
      <c r="D1274" s="52"/>
      <c r="E1274" s="34"/>
      <c r="G1274" s="85"/>
    </row>
    <row r="1275" spans="4:7" x14ac:dyDescent="0.25">
      <c r="D1275" s="52"/>
      <c r="E1275" s="34"/>
      <c r="G1275" s="85"/>
    </row>
    <row r="1276" spans="4:7" x14ac:dyDescent="0.25">
      <c r="D1276" s="52"/>
      <c r="E1276" s="34"/>
      <c r="G1276" s="85"/>
    </row>
    <row r="1277" spans="4:7" x14ac:dyDescent="0.25">
      <c r="D1277" s="52"/>
      <c r="E1277" s="34"/>
      <c r="G1277" s="85"/>
    </row>
    <row r="1278" spans="4:7" x14ac:dyDescent="0.25">
      <c r="D1278" s="52"/>
      <c r="E1278" s="34"/>
      <c r="G1278" s="85"/>
    </row>
    <row r="1279" spans="4:7" x14ac:dyDescent="0.25">
      <c r="D1279" s="52"/>
      <c r="E1279" s="34"/>
      <c r="G1279" s="85"/>
    </row>
    <row r="1280" spans="4:7" x14ac:dyDescent="0.25">
      <c r="D1280" s="52"/>
      <c r="E1280" s="34"/>
      <c r="G1280" s="85"/>
    </row>
    <row r="1281" spans="4:7" x14ac:dyDescent="0.25">
      <c r="D1281" s="52"/>
      <c r="E1281" s="34"/>
      <c r="G1281" s="85"/>
    </row>
    <row r="1282" spans="4:7" x14ac:dyDescent="0.25">
      <c r="D1282" s="52"/>
      <c r="E1282" s="34"/>
      <c r="G1282" s="85"/>
    </row>
    <row r="1283" spans="4:7" x14ac:dyDescent="0.25">
      <c r="D1283" s="52"/>
      <c r="E1283" s="34"/>
      <c r="G1283" s="85"/>
    </row>
    <row r="1284" spans="4:7" x14ac:dyDescent="0.25">
      <c r="D1284" s="52"/>
      <c r="E1284" s="34"/>
      <c r="G1284" s="85"/>
    </row>
    <row r="1285" spans="4:7" x14ac:dyDescent="0.25">
      <c r="D1285" s="52"/>
      <c r="E1285" s="34"/>
      <c r="G1285" s="85"/>
    </row>
    <row r="1286" spans="4:7" x14ac:dyDescent="0.25">
      <c r="D1286" s="52"/>
      <c r="E1286" s="34"/>
      <c r="G1286" s="85"/>
    </row>
    <row r="1287" spans="4:7" x14ac:dyDescent="0.25">
      <c r="D1287" s="52"/>
      <c r="E1287" s="34"/>
      <c r="G1287" s="85"/>
    </row>
    <row r="1288" spans="4:7" x14ac:dyDescent="0.25">
      <c r="D1288" s="52"/>
      <c r="E1288" s="34"/>
      <c r="G1288" s="85"/>
    </row>
    <row r="1289" spans="4:7" x14ac:dyDescent="0.25">
      <c r="D1289" s="52"/>
      <c r="E1289" s="34"/>
      <c r="G1289" s="85"/>
    </row>
    <row r="1290" spans="4:7" x14ac:dyDescent="0.25">
      <c r="D1290" s="52"/>
      <c r="E1290" s="34"/>
      <c r="G1290" s="85"/>
    </row>
    <row r="1291" spans="4:7" x14ac:dyDescent="0.25">
      <c r="D1291" s="52"/>
      <c r="E1291" s="34"/>
      <c r="G1291" s="85"/>
    </row>
    <row r="1292" spans="4:7" x14ac:dyDescent="0.25">
      <c r="D1292" s="52"/>
      <c r="E1292" s="34"/>
      <c r="G1292" s="85"/>
    </row>
    <row r="1293" spans="4:7" x14ac:dyDescent="0.25">
      <c r="D1293" s="52"/>
      <c r="E1293" s="34"/>
      <c r="G1293" s="85"/>
    </row>
    <row r="1294" spans="4:7" x14ac:dyDescent="0.25">
      <c r="D1294" s="52"/>
      <c r="E1294" s="34"/>
      <c r="G1294" s="85"/>
    </row>
    <row r="1295" spans="4:7" x14ac:dyDescent="0.25">
      <c r="D1295" s="52"/>
      <c r="E1295" s="34"/>
      <c r="G1295" s="85"/>
    </row>
    <row r="1296" spans="4:7" x14ac:dyDescent="0.25">
      <c r="D1296" s="52"/>
      <c r="E1296" s="34"/>
      <c r="G1296" s="85"/>
    </row>
    <row r="1297" spans="4:7" x14ac:dyDescent="0.25">
      <c r="D1297" s="52"/>
      <c r="E1297" s="34"/>
      <c r="G1297" s="85"/>
    </row>
    <row r="1298" spans="4:7" x14ac:dyDescent="0.25">
      <c r="D1298" s="52"/>
      <c r="E1298" s="34"/>
      <c r="G1298" s="85"/>
    </row>
    <row r="1299" spans="4:7" x14ac:dyDescent="0.25">
      <c r="D1299" s="52"/>
      <c r="E1299" s="34"/>
      <c r="G1299" s="85"/>
    </row>
    <row r="1300" spans="4:7" x14ac:dyDescent="0.25">
      <c r="D1300" s="52"/>
      <c r="E1300" s="34"/>
      <c r="G1300" s="85"/>
    </row>
    <row r="1301" spans="4:7" x14ac:dyDescent="0.25">
      <c r="D1301" s="52"/>
      <c r="E1301" s="34"/>
      <c r="G1301" s="85"/>
    </row>
    <row r="1302" spans="4:7" x14ac:dyDescent="0.25">
      <c r="D1302" s="52"/>
      <c r="E1302" s="34"/>
      <c r="G1302" s="85"/>
    </row>
    <row r="1303" spans="4:7" x14ac:dyDescent="0.25">
      <c r="D1303" s="52"/>
      <c r="E1303" s="34"/>
      <c r="G1303" s="85"/>
    </row>
    <row r="1304" spans="4:7" x14ac:dyDescent="0.25">
      <c r="D1304" s="52"/>
      <c r="E1304" s="34"/>
      <c r="G1304" s="85"/>
    </row>
    <row r="1305" spans="4:7" x14ac:dyDescent="0.25">
      <c r="D1305" s="52"/>
      <c r="E1305" s="34"/>
      <c r="G1305" s="85"/>
    </row>
    <row r="1306" spans="4:7" x14ac:dyDescent="0.25">
      <c r="D1306" s="52"/>
      <c r="E1306" s="34"/>
      <c r="G1306" s="85"/>
    </row>
    <row r="1307" spans="4:7" x14ac:dyDescent="0.25">
      <c r="D1307" s="52"/>
      <c r="E1307" s="34"/>
      <c r="G1307" s="85"/>
    </row>
    <row r="1308" spans="4:7" x14ac:dyDescent="0.25">
      <c r="D1308" s="52"/>
      <c r="E1308" s="34"/>
      <c r="G1308" s="85"/>
    </row>
    <row r="1309" spans="4:7" x14ac:dyDescent="0.25">
      <c r="D1309" s="52"/>
      <c r="E1309" s="34"/>
      <c r="G1309" s="85"/>
    </row>
    <row r="1310" spans="4:7" x14ac:dyDescent="0.25">
      <c r="D1310" s="52"/>
      <c r="E1310" s="34"/>
      <c r="G1310" s="85"/>
    </row>
    <row r="1311" spans="4:7" x14ac:dyDescent="0.25">
      <c r="D1311" s="52"/>
      <c r="E1311" s="34"/>
      <c r="G1311" s="85"/>
    </row>
    <row r="1312" spans="4:7" x14ac:dyDescent="0.25">
      <c r="D1312" s="52"/>
      <c r="E1312" s="34"/>
      <c r="G1312" s="85"/>
    </row>
    <row r="1313" spans="4:7" x14ac:dyDescent="0.25">
      <c r="D1313" s="52"/>
      <c r="E1313" s="34"/>
      <c r="G1313" s="85"/>
    </row>
    <row r="1314" spans="4:7" x14ac:dyDescent="0.25">
      <c r="D1314" s="52"/>
      <c r="E1314" s="34"/>
      <c r="G1314" s="85"/>
    </row>
    <row r="1315" spans="4:7" x14ac:dyDescent="0.25">
      <c r="D1315" s="52"/>
      <c r="E1315" s="34"/>
      <c r="G1315" s="85"/>
    </row>
    <row r="1316" spans="4:7" x14ac:dyDescent="0.25">
      <c r="D1316" s="52"/>
      <c r="E1316" s="34"/>
      <c r="G1316" s="85"/>
    </row>
    <row r="1317" spans="4:7" x14ac:dyDescent="0.25">
      <c r="D1317" s="52"/>
      <c r="E1317" s="34"/>
      <c r="G1317" s="85"/>
    </row>
    <row r="1318" spans="4:7" x14ac:dyDescent="0.25">
      <c r="D1318" s="52"/>
      <c r="E1318" s="34"/>
      <c r="G1318" s="85"/>
    </row>
    <row r="1319" spans="4:7" x14ac:dyDescent="0.25">
      <c r="D1319" s="52"/>
      <c r="E1319" s="34"/>
      <c r="G1319" s="85"/>
    </row>
    <row r="1320" spans="4:7" x14ac:dyDescent="0.25">
      <c r="D1320" s="52"/>
      <c r="E1320" s="34"/>
      <c r="G1320" s="85"/>
    </row>
    <row r="1321" spans="4:7" x14ac:dyDescent="0.25">
      <c r="D1321" s="52"/>
      <c r="E1321" s="34"/>
      <c r="G1321" s="85"/>
    </row>
    <row r="1322" spans="4:7" x14ac:dyDescent="0.25">
      <c r="D1322" s="52"/>
      <c r="E1322" s="34"/>
      <c r="G1322" s="85"/>
    </row>
    <row r="1323" spans="4:7" x14ac:dyDescent="0.25">
      <c r="D1323" s="52"/>
      <c r="E1323" s="34"/>
      <c r="G1323" s="85"/>
    </row>
    <row r="1324" spans="4:7" x14ac:dyDescent="0.25">
      <c r="D1324" s="52"/>
      <c r="E1324" s="34"/>
      <c r="G1324" s="85"/>
    </row>
    <row r="1325" spans="4:7" x14ac:dyDescent="0.25">
      <c r="D1325" s="52"/>
      <c r="E1325" s="34"/>
      <c r="G1325" s="85"/>
    </row>
    <row r="1326" spans="4:7" x14ac:dyDescent="0.25">
      <c r="D1326" s="52"/>
      <c r="E1326" s="34"/>
      <c r="G1326" s="85"/>
    </row>
    <row r="1327" spans="4:7" x14ac:dyDescent="0.25">
      <c r="D1327" s="52"/>
      <c r="E1327" s="34"/>
      <c r="G1327" s="85"/>
    </row>
    <row r="1328" spans="4:7" x14ac:dyDescent="0.25">
      <c r="D1328" s="52"/>
      <c r="E1328" s="34"/>
      <c r="G1328" s="85"/>
    </row>
    <row r="1329" spans="4:7" x14ac:dyDescent="0.25">
      <c r="D1329" s="52"/>
      <c r="E1329" s="34"/>
      <c r="G1329" s="85"/>
    </row>
    <row r="1330" spans="4:7" x14ac:dyDescent="0.25">
      <c r="D1330" s="52"/>
      <c r="E1330" s="34"/>
      <c r="G1330" s="85"/>
    </row>
    <row r="1331" spans="4:7" x14ac:dyDescent="0.25">
      <c r="D1331" s="52"/>
      <c r="E1331" s="34"/>
      <c r="G1331" s="85"/>
    </row>
    <row r="1332" spans="4:7" x14ac:dyDescent="0.25">
      <c r="D1332" s="52"/>
      <c r="E1332" s="34"/>
      <c r="G1332" s="85"/>
    </row>
    <row r="1333" spans="4:7" x14ac:dyDescent="0.25">
      <c r="D1333" s="52"/>
      <c r="E1333" s="34"/>
      <c r="G1333" s="85"/>
    </row>
    <row r="1334" spans="4:7" x14ac:dyDescent="0.25">
      <c r="D1334" s="52"/>
      <c r="E1334" s="34"/>
      <c r="G1334" s="85"/>
    </row>
    <row r="1335" spans="4:7" x14ac:dyDescent="0.25">
      <c r="D1335" s="52"/>
      <c r="E1335" s="34"/>
      <c r="G1335" s="85"/>
    </row>
    <row r="1336" spans="4:7" x14ac:dyDescent="0.25">
      <c r="D1336" s="52"/>
      <c r="E1336" s="34"/>
      <c r="G1336" s="85"/>
    </row>
    <row r="1337" spans="4:7" x14ac:dyDescent="0.25">
      <c r="D1337" s="52"/>
      <c r="E1337" s="34"/>
      <c r="G1337" s="85"/>
    </row>
    <row r="1338" spans="4:7" x14ac:dyDescent="0.25">
      <c r="D1338" s="52"/>
      <c r="E1338" s="34"/>
      <c r="G1338" s="85"/>
    </row>
    <row r="1339" spans="4:7" x14ac:dyDescent="0.25">
      <c r="D1339" s="52"/>
      <c r="E1339" s="34"/>
      <c r="G1339" s="85"/>
    </row>
    <row r="1340" spans="4:7" x14ac:dyDescent="0.25">
      <c r="D1340" s="52"/>
      <c r="E1340" s="34"/>
      <c r="G1340" s="85"/>
    </row>
    <row r="1341" spans="4:7" x14ac:dyDescent="0.25">
      <c r="D1341" s="52"/>
      <c r="E1341" s="34"/>
      <c r="G1341" s="85"/>
    </row>
    <row r="1342" spans="4:7" x14ac:dyDescent="0.25">
      <c r="D1342" s="52"/>
      <c r="E1342" s="34"/>
      <c r="G1342" s="85"/>
    </row>
    <row r="1343" spans="4:7" x14ac:dyDescent="0.25">
      <c r="D1343" s="52"/>
      <c r="E1343" s="34"/>
      <c r="G1343" s="85"/>
    </row>
    <row r="1344" spans="4:7" x14ac:dyDescent="0.25">
      <c r="D1344" s="52"/>
      <c r="E1344" s="34"/>
      <c r="G1344" s="85"/>
    </row>
    <row r="1345" spans="4:7" x14ac:dyDescent="0.25">
      <c r="D1345" s="52"/>
      <c r="E1345" s="34"/>
      <c r="G1345" s="85"/>
    </row>
    <row r="1346" spans="4:7" x14ac:dyDescent="0.25">
      <c r="D1346" s="52"/>
      <c r="E1346" s="34"/>
      <c r="G1346" s="85"/>
    </row>
    <row r="1347" spans="4:7" x14ac:dyDescent="0.25">
      <c r="D1347" s="52"/>
      <c r="E1347" s="34"/>
      <c r="G1347" s="85"/>
    </row>
    <row r="1348" spans="4:7" x14ac:dyDescent="0.25">
      <c r="D1348" s="52"/>
      <c r="E1348" s="34"/>
      <c r="G1348" s="85"/>
    </row>
    <row r="1349" spans="4:7" x14ac:dyDescent="0.25">
      <c r="D1349" s="52"/>
      <c r="E1349" s="34"/>
      <c r="G1349" s="85"/>
    </row>
    <row r="1350" spans="4:7" x14ac:dyDescent="0.25">
      <c r="D1350" s="52"/>
      <c r="E1350" s="34"/>
      <c r="G1350" s="85"/>
    </row>
    <row r="1351" spans="4:7" x14ac:dyDescent="0.25">
      <c r="D1351" s="52"/>
      <c r="E1351" s="34"/>
      <c r="G1351" s="85"/>
    </row>
    <row r="1352" spans="4:7" x14ac:dyDescent="0.25">
      <c r="D1352" s="52"/>
      <c r="E1352" s="34"/>
      <c r="G1352" s="85"/>
    </row>
    <row r="1353" spans="4:7" x14ac:dyDescent="0.25">
      <c r="D1353" s="52"/>
      <c r="E1353" s="34"/>
      <c r="G1353" s="85"/>
    </row>
    <row r="1354" spans="4:7" x14ac:dyDescent="0.25">
      <c r="D1354" s="52"/>
      <c r="E1354" s="34"/>
      <c r="G1354" s="85"/>
    </row>
    <row r="1355" spans="4:7" x14ac:dyDescent="0.25">
      <c r="D1355" s="52"/>
      <c r="E1355" s="34"/>
      <c r="G1355" s="85"/>
    </row>
    <row r="1356" spans="4:7" x14ac:dyDescent="0.25">
      <c r="D1356" s="52"/>
      <c r="E1356" s="34"/>
      <c r="G1356" s="85"/>
    </row>
    <row r="1357" spans="4:7" x14ac:dyDescent="0.25">
      <c r="D1357" s="52"/>
      <c r="E1357" s="34"/>
      <c r="G1357" s="85"/>
    </row>
    <row r="1358" spans="4:7" x14ac:dyDescent="0.25">
      <c r="D1358" s="52"/>
      <c r="E1358" s="34"/>
      <c r="G1358" s="85"/>
    </row>
    <row r="1359" spans="4:7" x14ac:dyDescent="0.25">
      <c r="D1359" s="52"/>
      <c r="E1359" s="34"/>
      <c r="G1359" s="85"/>
    </row>
    <row r="1360" spans="4:7" x14ac:dyDescent="0.25">
      <c r="D1360" s="52"/>
      <c r="E1360" s="34"/>
      <c r="G1360" s="85"/>
    </row>
    <row r="1361" spans="4:7" x14ac:dyDescent="0.25">
      <c r="D1361" s="52"/>
      <c r="E1361" s="34"/>
      <c r="G1361" s="85"/>
    </row>
    <row r="1362" spans="4:7" x14ac:dyDescent="0.25">
      <c r="D1362" s="52"/>
      <c r="E1362" s="34"/>
      <c r="G1362" s="85"/>
    </row>
    <row r="1363" spans="4:7" x14ac:dyDescent="0.25">
      <c r="D1363" s="52"/>
      <c r="E1363" s="34"/>
      <c r="G1363" s="85"/>
    </row>
    <row r="1364" spans="4:7" x14ac:dyDescent="0.25">
      <c r="D1364" s="52"/>
      <c r="E1364" s="34"/>
      <c r="G1364" s="85"/>
    </row>
    <row r="1365" spans="4:7" x14ac:dyDescent="0.25">
      <c r="D1365" s="52"/>
      <c r="E1365" s="34"/>
      <c r="G1365" s="85"/>
    </row>
    <row r="1366" spans="4:7" x14ac:dyDescent="0.25">
      <c r="D1366" s="52"/>
      <c r="E1366" s="34"/>
      <c r="G1366" s="85"/>
    </row>
    <row r="1367" spans="4:7" x14ac:dyDescent="0.25">
      <c r="D1367" s="52"/>
      <c r="E1367" s="34"/>
      <c r="G1367" s="85"/>
    </row>
    <row r="1368" spans="4:7" x14ac:dyDescent="0.25">
      <c r="D1368" s="52"/>
      <c r="E1368" s="34"/>
      <c r="G1368" s="85"/>
    </row>
    <row r="1369" spans="4:7" x14ac:dyDescent="0.25">
      <c r="D1369" s="52"/>
      <c r="E1369" s="34"/>
      <c r="G1369" s="85"/>
    </row>
    <row r="1370" spans="4:7" x14ac:dyDescent="0.25">
      <c r="D1370" s="52"/>
      <c r="E1370" s="34"/>
      <c r="G1370" s="85"/>
    </row>
    <row r="1371" spans="4:7" x14ac:dyDescent="0.25">
      <c r="D1371" s="52"/>
      <c r="E1371" s="34"/>
      <c r="G1371" s="85"/>
    </row>
    <row r="1372" spans="4:7" x14ac:dyDescent="0.25">
      <c r="D1372" s="52"/>
      <c r="E1372" s="34"/>
      <c r="G1372" s="85"/>
    </row>
    <row r="1373" spans="4:7" x14ac:dyDescent="0.25">
      <c r="D1373" s="52"/>
      <c r="E1373" s="34"/>
      <c r="G1373" s="85"/>
    </row>
    <row r="1374" spans="4:7" x14ac:dyDescent="0.25">
      <c r="D1374" s="52"/>
      <c r="E1374" s="34"/>
      <c r="G1374" s="85"/>
    </row>
    <row r="1375" spans="4:7" x14ac:dyDescent="0.25">
      <c r="D1375" s="52"/>
      <c r="E1375" s="34"/>
      <c r="G1375" s="85"/>
    </row>
    <row r="1376" spans="4:7" x14ac:dyDescent="0.25">
      <c r="D1376" s="52"/>
      <c r="E1376" s="34"/>
      <c r="G1376" s="85"/>
    </row>
    <row r="1377" spans="4:7" x14ac:dyDescent="0.25">
      <c r="D1377" s="52"/>
      <c r="E1377" s="34"/>
      <c r="G1377" s="85"/>
    </row>
    <row r="1378" spans="4:7" x14ac:dyDescent="0.25">
      <c r="D1378" s="52"/>
      <c r="E1378" s="34"/>
      <c r="G1378" s="85"/>
    </row>
    <row r="1379" spans="4:7" x14ac:dyDescent="0.25">
      <c r="D1379" s="52"/>
      <c r="E1379" s="34"/>
      <c r="G1379" s="85"/>
    </row>
    <row r="1380" spans="4:7" x14ac:dyDescent="0.25">
      <c r="D1380" s="52"/>
      <c r="E1380" s="34"/>
      <c r="G1380" s="85"/>
    </row>
    <row r="1381" spans="4:7" x14ac:dyDescent="0.25">
      <c r="D1381" s="52"/>
      <c r="E1381" s="34"/>
      <c r="G1381" s="85"/>
    </row>
    <row r="1382" spans="4:7" x14ac:dyDescent="0.25">
      <c r="D1382" s="52"/>
      <c r="E1382" s="34"/>
      <c r="G1382" s="85"/>
    </row>
    <row r="1383" spans="4:7" x14ac:dyDescent="0.25">
      <c r="D1383" s="52"/>
      <c r="E1383" s="34"/>
      <c r="G1383" s="85"/>
    </row>
    <row r="1384" spans="4:7" x14ac:dyDescent="0.25">
      <c r="D1384" s="52"/>
      <c r="E1384" s="34"/>
      <c r="G1384" s="85"/>
    </row>
    <row r="1385" spans="4:7" x14ac:dyDescent="0.25">
      <c r="D1385" s="52"/>
      <c r="E1385" s="34"/>
      <c r="G1385" s="85"/>
    </row>
    <row r="1386" spans="4:7" x14ac:dyDescent="0.25">
      <c r="D1386" s="52"/>
      <c r="E1386" s="34"/>
      <c r="G1386" s="85"/>
    </row>
    <row r="1387" spans="4:7" x14ac:dyDescent="0.25">
      <c r="D1387" s="52"/>
      <c r="E1387" s="34"/>
      <c r="G1387" s="85"/>
    </row>
    <row r="1388" spans="4:7" x14ac:dyDescent="0.25">
      <c r="D1388" s="52"/>
      <c r="E1388" s="34"/>
      <c r="G1388" s="85"/>
    </row>
    <row r="1389" spans="4:7" x14ac:dyDescent="0.25">
      <c r="D1389" s="52"/>
      <c r="E1389" s="34"/>
      <c r="G1389" s="85"/>
    </row>
    <row r="1390" spans="4:7" x14ac:dyDescent="0.25">
      <c r="D1390" s="52"/>
      <c r="E1390" s="34"/>
      <c r="G1390" s="85"/>
    </row>
    <row r="1391" spans="4:7" x14ac:dyDescent="0.25">
      <c r="D1391" s="52"/>
      <c r="E1391" s="34"/>
      <c r="G1391" s="85"/>
    </row>
    <row r="1392" spans="4:7" x14ac:dyDescent="0.25">
      <c r="D1392" s="52"/>
      <c r="E1392" s="34"/>
      <c r="G1392" s="85"/>
    </row>
    <row r="1393" spans="4:7" x14ac:dyDescent="0.25">
      <c r="D1393" s="52"/>
      <c r="E1393" s="34"/>
      <c r="G1393" s="85"/>
    </row>
    <row r="1394" spans="4:7" x14ac:dyDescent="0.25">
      <c r="D1394" s="52"/>
      <c r="E1394" s="34"/>
      <c r="G1394" s="85"/>
    </row>
    <row r="1395" spans="4:7" x14ac:dyDescent="0.25">
      <c r="D1395" s="52"/>
      <c r="E1395" s="34"/>
      <c r="G1395" s="85"/>
    </row>
    <row r="1396" spans="4:7" x14ac:dyDescent="0.25">
      <c r="D1396" s="52"/>
      <c r="E1396" s="34"/>
      <c r="G1396" s="85"/>
    </row>
    <row r="1397" spans="4:7" x14ac:dyDescent="0.25">
      <c r="D1397" s="52"/>
      <c r="E1397" s="34"/>
      <c r="G1397" s="85"/>
    </row>
    <row r="1398" spans="4:7" x14ac:dyDescent="0.25">
      <c r="D1398" s="52"/>
      <c r="E1398" s="34"/>
      <c r="G1398" s="85"/>
    </row>
    <row r="1399" spans="4:7" x14ac:dyDescent="0.25">
      <c r="D1399" s="52"/>
      <c r="E1399" s="34"/>
      <c r="G1399" s="85"/>
    </row>
    <row r="1400" spans="4:7" x14ac:dyDescent="0.25">
      <c r="D1400" s="52"/>
      <c r="E1400" s="34"/>
      <c r="G1400" s="85"/>
    </row>
    <row r="1401" spans="4:7" x14ac:dyDescent="0.25">
      <c r="D1401" s="52"/>
      <c r="E1401" s="34"/>
      <c r="G1401" s="85"/>
    </row>
    <row r="1402" spans="4:7" x14ac:dyDescent="0.25">
      <c r="D1402" s="52"/>
      <c r="E1402" s="34"/>
      <c r="G1402" s="85"/>
    </row>
    <row r="1403" spans="4:7" x14ac:dyDescent="0.25">
      <c r="G1403" s="85"/>
    </row>
    <row r="1404" spans="4:7" x14ac:dyDescent="0.25">
      <c r="G1404" s="85"/>
    </row>
    <row r="1405" spans="4:7" x14ac:dyDescent="0.25">
      <c r="G1405" s="85"/>
    </row>
    <row r="1406" spans="4:7" x14ac:dyDescent="0.25">
      <c r="G1406" s="85"/>
    </row>
    <row r="1407" spans="4:7" x14ac:dyDescent="0.25">
      <c r="G1407" s="85"/>
    </row>
    <row r="1408" spans="4:7" x14ac:dyDescent="0.25">
      <c r="G1408" s="85"/>
    </row>
    <row r="1409" spans="7:7" x14ac:dyDescent="0.25">
      <c r="G1409" s="85"/>
    </row>
    <row r="1410" spans="7:7" x14ac:dyDescent="0.25">
      <c r="G1410" s="85"/>
    </row>
    <row r="1411" spans="7:7" x14ac:dyDescent="0.25">
      <c r="G1411" s="85"/>
    </row>
    <row r="1412" spans="7:7" x14ac:dyDescent="0.25">
      <c r="G1412" s="85"/>
    </row>
    <row r="1413" spans="7:7" x14ac:dyDescent="0.25">
      <c r="G1413" s="85"/>
    </row>
    <row r="1414" spans="7:7" x14ac:dyDescent="0.25">
      <c r="G1414" s="85"/>
    </row>
    <row r="1415" spans="7:7" x14ac:dyDescent="0.25">
      <c r="G1415" s="85"/>
    </row>
    <row r="1416" spans="7:7" x14ac:dyDescent="0.25">
      <c r="G1416" s="85"/>
    </row>
    <row r="1417" spans="7:7" x14ac:dyDescent="0.25">
      <c r="G1417" s="85"/>
    </row>
    <row r="1418" spans="7:7" x14ac:dyDescent="0.25">
      <c r="G1418" s="85"/>
    </row>
    <row r="1419" spans="7:7" x14ac:dyDescent="0.25">
      <c r="G1419" s="85"/>
    </row>
    <row r="1420" spans="7:7" x14ac:dyDescent="0.25">
      <c r="G1420" s="85"/>
    </row>
    <row r="1421" spans="7:7" x14ac:dyDescent="0.25">
      <c r="G1421" s="85"/>
    </row>
    <row r="1422" spans="7:7" x14ac:dyDescent="0.25">
      <c r="G1422" s="85"/>
    </row>
    <row r="1423" spans="7:7" x14ac:dyDescent="0.25">
      <c r="G1423" s="85"/>
    </row>
    <row r="1424" spans="7:7" x14ac:dyDescent="0.25">
      <c r="G1424" s="85"/>
    </row>
    <row r="1425" spans="7:7" x14ac:dyDescent="0.25">
      <c r="G1425" s="85"/>
    </row>
    <row r="1426" spans="7:7" x14ac:dyDescent="0.25">
      <c r="G1426" s="85"/>
    </row>
    <row r="1427" spans="7:7" x14ac:dyDescent="0.25">
      <c r="G1427" s="85"/>
    </row>
    <row r="1428" spans="7:7" x14ac:dyDescent="0.25">
      <c r="G1428" s="85"/>
    </row>
    <row r="1429" spans="7:7" x14ac:dyDescent="0.25">
      <c r="G1429" s="85"/>
    </row>
    <row r="1430" spans="7:7" x14ac:dyDescent="0.25">
      <c r="G1430" s="85"/>
    </row>
    <row r="1431" spans="7:7" x14ac:dyDescent="0.25">
      <c r="G1431" s="85"/>
    </row>
    <row r="1432" spans="7:7" x14ac:dyDescent="0.25">
      <c r="G1432" s="85"/>
    </row>
    <row r="1433" spans="7:7" x14ac:dyDescent="0.25">
      <c r="G1433" s="85"/>
    </row>
    <row r="1434" spans="7:7" x14ac:dyDescent="0.25">
      <c r="G1434" s="85"/>
    </row>
    <row r="1435" spans="7:7" x14ac:dyDescent="0.25">
      <c r="G1435" s="85"/>
    </row>
    <row r="1436" spans="7:7" x14ac:dyDescent="0.25">
      <c r="G1436" s="85"/>
    </row>
    <row r="1437" spans="7:7" x14ac:dyDescent="0.25">
      <c r="G1437" s="85"/>
    </row>
    <row r="1438" spans="7:7" x14ac:dyDescent="0.25">
      <c r="G1438" s="85"/>
    </row>
    <row r="1439" spans="7:7" x14ac:dyDescent="0.25">
      <c r="G1439" s="85"/>
    </row>
    <row r="1440" spans="7:7" x14ac:dyDescent="0.25">
      <c r="G1440" s="85"/>
    </row>
    <row r="1441" spans="7:7" x14ac:dyDescent="0.25">
      <c r="G1441" s="85"/>
    </row>
    <row r="1442" spans="7:7" x14ac:dyDescent="0.25">
      <c r="G1442" s="85"/>
    </row>
    <row r="1443" spans="7:7" x14ac:dyDescent="0.25">
      <c r="G1443" s="85"/>
    </row>
    <row r="1444" spans="7:7" x14ac:dyDescent="0.25">
      <c r="G1444" s="85"/>
    </row>
    <row r="1445" spans="7:7" x14ac:dyDescent="0.25">
      <c r="G1445" s="85"/>
    </row>
    <row r="1446" spans="7:7" x14ac:dyDescent="0.25">
      <c r="G1446" s="85"/>
    </row>
    <row r="1447" spans="7:7" x14ac:dyDescent="0.25">
      <c r="G1447" s="85"/>
    </row>
    <row r="1448" spans="7:7" x14ac:dyDescent="0.25">
      <c r="G1448" s="85"/>
    </row>
    <row r="1449" spans="7:7" x14ac:dyDescent="0.25">
      <c r="G1449" s="85"/>
    </row>
    <row r="1450" spans="7:7" x14ac:dyDescent="0.25">
      <c r="G1450" s="85"/>
    </row>
    <row r="1451" spans="7:7" x14ac:dyDescent="0.25">
      <c r="G1451" s="85"/>
    </row>
    <row r="1452" spans="7:7" x14ac:dyDescent="0.25">
      <c r="G1452" s="85"/>
    </row>
    <row r="1453" spans="7:7" x14ac:dyDescent="0.25">
      <c r="G1453" s="85"/>
    </row>
    <row r="1454" spans="7:7" x14ac:dyDescent="0.25">
      <c r="G1454" s="85"/>
    </row>
    <row r="1455" spans="7:7" x14ac:dyDescent="0.25">
      <c r="G1455" s="85"/>
    </row>
    <row r="1456" spans="7:7" x14ac:dyDescent="0.25">
      <c r="G1456" s="85"/>
    </row>
    <row r="1457" spans="7:7" x14ac:dyDescent="0.25">
      <c r="G1457" s="85"/>
    </row>
    <row r="1458" spans="7:7" x14ac:dyDescent="0.25">
      <c r="G1458" s="85"/>
    </row>
    <row r="1459" spans="7:7" x14ac:dyDescent="0.25">
      <c r="G1459" s="85"/>
    </row>
    <row r="1460" spans="7:7" x14ac:dyDescent="0.25">
      <c r="G1460" s="85"/>
    </row>
    <row r="1461" spans="7:7" x14ac:dyDescent="0.25">
      <c r="G1461" s="85"/>
    </row>
    <row r="1462" spans="7:7" x14ac:dyDescent="0.25">
      <c r="G1462" s="85"/>
    </row>
    <row r="1463" spans="7:7" x14ac:dyDescent="0.25">
      <c r="G1463" s="85"/>
    </row>
    <row r="1464" spans="7:7" x14ac:dyDescent="0.25">
      <c r="G1464" s="85"/>
    </row>
    <row r="1465" spans="7:7" x14ac:dyDescent="0.25">
      <c r="G1465" s="85"/>
    </row>
    <row r="1466" spans="7:7" x14ac:dyDescent="0.25">
      <c r="G1466" s="85"/>
    </row>
    <row r="1467" spans="7:7" x14ac:dyDescent="0.25">
      <c r="G1467" s="85"/>
    </row>
    <row r="1468" spans="7:7" x14ac:dyDescent="0.25">
      <c r="G1468" s="85"/>
    </row>
    <row r="1469" spans="7:7" x14ac:dyDescent="0.25">
      <c r="G1469" s="85"/>
    </row>
    <row r="1470" spans="7:7" x14ac:dyDescent="0.25">
      <c r="G1470" s="85"/>
    </row>
    <row r="1471" spans="7:7" x14ac:dyDescent="0.25">
      <c r="G1471" s="85"/>
    </row>
    <row r="1472" spans="7:7" x14ac:dyDescent="0.25">
      <c r="G1472" s="85"/>
    </row>
    <row r="1473" spans="7:7" x14ac:dyDescent="0.25">
      <c r="G1473" s="85"/>
    </row>
    <row r="1474" spans="7:7" x14ac:dyDescent="0.25">
      <c r="G1474" s="85"/>
    </row>
    <row r="1475" spans="7:7" x14ac:dyDescent="0.25">
      <c r="G1475" s="85"/>
    </row>
    <row r="1476" spans="7:7" x14ac:dyDescent="0.25">
      <c r="G1476" s="85"/>
    </row>
    <row r="1477" spans="7:7" x14ac:dyDescent="0.25">
      <c r="G1477" s="85"/>
    </row>
    <row r="1478" spans="7:7" x14ac:dyDescent="0.25">
      <c r="G1478" s="85"/>
    </row>
    <row r="1479" spans="7:7" x14ac:dyDescent="0.25">
      <c r="G1479" s="85"/>
    </row>
    <row r="1480" spans="7:7" x14ac:dyDescent="0.25">
      <c r="G1480" s="85"/>
    </row>
    <row r="1481" spans="7:7" x14ac:dyDescent="0.25">
      <c r="G1481" s="85"/>
    </row>
    <row r="1482" spans="7:7" x14ac:dyDescent="0.25">
      <c r="G1482" s="85"/>
    </row>
    <row r="1483" spans="7:7" x14ac:dyDescent="0.25">
      <c r="G1483" s="85"/>
    </row>
    <row r="1484" spans="7:7" x14ac:dyDescent="0.25">
      <c r="G1484" s="85"/>
    </row>
    <row r="1485" spans="7:7" x14ac:dyDescent="0.25">
      <c r="G1485" s="85"/>
    </row>
    <row r="1486" spans="7:7" x14ac:dyDescent="0.25">
      <c r="G1486" s="85"/>
    </row>
    <row r="1487" spans="7:7" x14ac:dyDescent="0.25">
      <c r="G1487" s="85"/>
    </row>
    <row r="1488" spans="7:7" x14ac:dyDescent="0.25">
      <c r="G1488" s="85"/>
    </row>
    <row r="1489" spans="7:7" x14ac:dyDescent="0.25">
      <c r="G1489" s="85"/>
    </row>
    <row r="1490" spans="7:7" x14ac:dyDescent="0.25">
      <c r="G1490" s="85"/>
    </row>
    <row r="1491" spans="7:7" x14ac:dyDescent="0.25">
      <c r="G1491" s="85"/>
    </row>
    <row r="1492" spans="7:7" x14ac:dyDescent="0.25">
      <c r="G1492" s="85"/>
    </row>
    <row r="1493" spans="7:7" x14ac:dyDescent="0.25">
      <c r="G1493" s="85"/>
    </row>
    <row r="1494" spans="7:7" x14ac:dyDescent="0.25">
      <c r="G1494" s="85"/>
    </row>
    <row r="1495" spans="7:7" x14ac:dyDescent="0.25">
      <c r="G1495" s="85"/>
    </row>
    <row r="1496" spans="7:7" x14ac:dyDescent="0.25">
      <c r="G1496" s="85"/>
    </row>
    <row r="1497" spans="7:7" x14ac:dyDescent="0.25">
      <c r="G1497" s="85"/>
    </row>
    <row r="1498" spans="7:7" x14ac:dyDescent="0.25">
      <c r="G1498" s="85"/>
    </row>
    <row r="1499" spans="7:7" x14ac:dyDescent="0.25">
      <c r="G1499" s="85"/>
    </row>
    <row r="1500" spans="7:7" x14ac:dyDescent="0.25">
      <c r="G1500" s="85"/>
    </row>
    <row r="1501" spans="7:7" x14ac:dyDescent="0.25">
      <c r="G1501" s="85"/>
    </row>
    <row r="1502" spans="7:7" x14ac:dyDescent="0.25">
      <c r="G1502" s="85"/>
    </row>
    <row r="1503" spans="7:7" x14ac:dyDescent="0.25">
      <c r="G1503" s="85"/>
    </row>
    <row r="1504" spans="7:7" x14ac:dyDescent="0.25">
      <c r="G1504" s="85"/>
    </row>
    <row r="1505" spans="7:7" x14ac:dyDescent="0.25">
      <c r="G1505" s="85"/>
    </row>
    <row r="1506" spans="7:7" x14ac:dyDescent="0.25">
      <c r="G1506" s="85"/>
    </row>
    <row r="1507" spans="7:7" x14ac:dyDescent="0.25">
      <c r="G1507" s="85"/>
    </row>
    <row r="1508" spans="7:7" x14ac:dyDescent="0.25">
      <c r="G1508" s="85"/>
    </row>
    <row r="1509" spans="7:7" x14ac:dyDescent="0.25">
      <c r="G1509" s="85"/>
    </row>
    <row r="1510" spans="7:7" x14ac:dyDescent="0.25">
      <c r="G1510" s="85"/>
    </row>
    <row r="1511" spans="7:7" x14ac:dyDescent="0.25">
      <c r="G1511" s="85"/>
    </row>
    <row r="1512" spans="7:7" x14ac:dyDescent="0.25">
      <c r="G1512" s="85"/>
    </row>
    <row r="1513" spans="7:7" x14ac:dyDescent="0.25">
      <c r="G1513" s="85"/>
    </row>
    <row r="1514" spans="7:7" x14ac:dyDescent="0.25">
      <c r="G1514" s="85"/>
    </row>
    <row r="1515" spans="7:7" x14ac:dyDescent="0.25">
      <c r="G1515" s="85"/>
    </row>
    <row r="1516" spans="7:7" x14ac:dyDescent="0.25">
      <c r="G1516" s="85"/>
    </row>
    <row r="1517" spans="7:7" x14ac:dyDescent="0.25">
      <c r="G1517" s="85"/>
    </row>
    <row r="1518" spans="7:7" x14ac:dyDescent="0.25">
      <c r="G1518" s="85"/>
    </row>
    <row r="1519" spans="7:7" x14ac:dyDescent="0.25">
      <c r="G1519" s="85"/>
    </row>
    <row r="1520" spans="7:7" x14ac:dyDescent="0.25">
      <c r="G1520" s="85"/>
    </row>
    <row r="1521" spans="7:7" x14ac:dyDescent="0.25">
      <c r="G1521" s="85"/>
    </row>
    <row r="1522" spans="7:7" x14ac:dyDescent="0.25">
      <c r="G1522" s="85"/>
    </row>
    <row r="1523" spans="7:7" x14ac:dyDescent="0.25">
      <c r="G1523" s="85"/>
    </row>
    <row r="1524" spans="7:7" x14ac:dyDescent="0.25">
      <c r="G1524" s="85"/>
    </row>
    <row r="1525" spans="7:7" x14ac:dyDescent="0.25">
      <c r="G1525" s="85"/>
    </row>
    <row r="1526" spans="7:7" x14ac:dyDescent="0.25">
      <c r="G1526" s="85"/>
    </row>
    <row r="1527" spans="7:7" x14ac:dyDescent="0.25">
      <c r="G1527" s="85"/>
    </row>
    <row r="1528" spans="7:7" x14ac:dyDescent="0.25">
      <c r="G1528" s="85"/>
    </row>
    <row r="1529" spans="7:7" x14ac:dyDescent="0.25">
      <c r="G1529" s="85"/>
    </row>
    <row r="1530" spans="7:7" x14ac:dyDescent="0.25">
      <c r="G1530" s="85"/>
    </row>
    <row r="1531" spans="7:7" x14ac:dyDescent="0.25">
      <c r="G1531" s="85"/>
    </row>
    <row r="1532" spans="7:7" x14ac:dyDescent="0.25">
      <c r="G1532" s="85"/>
    </row>
    <row r="1533" spans="7:7" x14ac:dyDescent="0.25">
      <c r="G1533" s="85"/>
    </row>
    <row r="1534" spans="7:7" x14ac:dyDescent="0.25">
      <c r="G1534" s="85"/>
    </row>
    <row r="1535" spans="7:7" x14ac:dyDescent="0.25">
      <c r="G1535" s="85"/>
    </row>
    <row r="1536" spans="7:7" x14ac:dyDescent="0.25">
      <c r="G1536" s="85"/>
    </row>
    <row r="1537" spans="7:7" x14ac:dyDescent="0.25">
      <c r="G1537" s="85"/>
    </row>
    <row r="1538" spans="7:7" x14ac:dyDescent="0.25">
      <c r="G1538" s="85"/>
    </row>
    <row r="1539" spans="7:7" x14ac:dyDescent="0.25">
      <c r="G1539" s="85"/>
    </row>
    <row r="1540" spans="7:7" x14ac:dyDescent="0.25">
      <c r="G1540" s="85"/>
    </row>
    <row r="1541" spans="7:7" x14ac:dyDescent="0.25">
      <c r="G1541" s="85"/>
    </row>
    <row r="1542" spans="7:7" x14ac:dyDescent="0.25">
      <c r="G1542" s="85"/>
    </row>
    <row r="1543" spans="7:7" x14ac:dyDescent="0.25">
      <c r="G1543" s="85"/>
    </row>
    <row r="1544" spans="7:7" x14ac:dyDescent="0.25">
      <c r="G1544" s="85"/>
    </row>
    <row r="1545" spans="7:7" x14ac:dyDescent="0.25">
      <c r="G1545" s="85"/>
    </row>
    <row r="1546" spans="7:7" x14ac:dyDescent="0.25">
      <c r="G1546" s="85"/>
    </row>
    <row r="1547" spans="7:7" x14ac:dyDescent="0.25">
      <c r="G1547" s="85"/>
    </row>
    <row r="1548" spans="7:7" x14ac:dyDescent="0.25">
      <c r="G1548" s="85"/>
    </row>
    <row r="1549" spans="7:7" x14ac:dyDescent="0.25">
      <c r="G1549" s="85"/>
    </row>
    <row r="1550" spans="7:7" x14ac:dyDescent="0.25">
      <c r="G1550" s="85"/>
    </row>
    <row r="1551" spans="7:7" x14ac:dyDescent="0.25">
      <c r="G1551" s="85"/>
    </row>
    <row r="1552" spans="7:7" x14ac:dyDescent="0.25">
      <c r="G1552" s="85"/>
    </row>
    <row r="1553" spans="7:7" x14ac:dyDescent="0.25">
      <c r="G1553" s="85"/>
    </row>
    <row r="1554" spans="7:7" x14ac:dyDescent="0.25">
      <c r="G1554" s="85"/>
    </row>
    <row r="1555" spans="7:7" x14ac:dyDescent="0.25">
      <c r="G1555" s="85"/>
    </row>
    <row r="1556" spans="7:7" x14ac:dyDescent="0.25">
      <c r="G1556" s="85"/>
    </row>
    <row r="1557" spans="7:7" x14ac:dyDescent="0.25">
      <c r="G1557" s="85"/>
    </row>
    <row r="1558" spans="7:7" x14ac:dyDescent="0.25">
      <c r="G1558" s="85"/>
    </row>
    <row r="1559" spans="7:7" x14ac:dyDescent="0.25">
      <c r="G1559" s="85"/>
    </row>
    <row r="1560" spans="7:7" x14ac:dyDescent="0.25">
      <c r="G1560" s="85"/>
    </row>
  </sheetData>
  <mergeCells count="31">
    <mergeCell ref="J160:K160"/>
    <mergeCell ref="J161:K161"/>
    <mergeCell ref="H160:I160"/>
    <mergeCell ref="H161:I161"/>
    <mergeCell ref="A160:E160"/>
    <mergeCell ref="I1:K1"/>
    <mergeCell ref="B2:K2"/>
    <mergeCell ref="D7:I8"/>
    <mergeCell ref="J7:J8"/>
    <mergeCell ref="K7:K8"/>
    <mergeCell ref="D3:G3"/>
    <mergeCell ref="A7:C8"/>
    <mergeCell ref="C4:H4"/>
    <mergeCell ref="C5:H5"/>
    <mergeCell ref="C6:H6"/>
    <mergeCell ref="A9:C9"/>
    <mergeCell ref="A10:B10"/>
    <mergeCell ref="D9:I9"/>
    <mergeCell ref="H12:H14"/>
    <mergeCell ref="I12:K12"/>
    <mergeCell ref="A12:A14"/>
    <mergeCell ref="B12:B14"/>
    <mergeCell ref="C12:D12"/>
    <mergeCell ref="E12:E14"/>
    <mergeCell ref="F12:F14"/>
    <mergeCell ref="G12:G14"/>
    <mergeCell ref="C13:C14"/>
    <mergeCell ref="D13:D14"/>
    <mergeCell ref="I13:I14"/>
    <mergeCell ref="J13:J14"/>
    <mergeCell ref="K13:K14"/>
  </mergeCells>
  <pageMargins left="0.23622047244094491" right="0.23622047244094491" top="0.23622047244094491" bottom="0.15748031496062992" header="0" footer="0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РИД 2019-2021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Самарина</dc:creator>
  <cp:lastModifiedBy>Dohod3</cp:lastModifiedBy>
  <cp:lastPrinted>2020-11-10T11:46:45Z</cp:lastPrinted>
  <dcterms:created xsi:type="dcterms:W3CDTF">2018-10-29T15:11:26Z</dcterms:created>
  <dcterms:modified xsi:type="dcterms:W3CDTF">2020-11-15T11:20:17Z</dcterms:modified>
</cp:coreProperties>
</file>