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8" i="1" l="1"/>
  <c r="G358" i="1"/>
  <c r="G426" i="1"/>
  <c r="G260" i="1"/>
  <c r="G257" i="1" s="1"/>
  <c r="G256" i="1" s="1"/>
  <c r="J285" i="1"/>
  <c r="I285" i="1"/>
  <c r="H285" i="1"/>
  <c r="J286" i="1"/>
  <c r="I286" i="1"/>
  <c r="E285" i="1"/>
  <c r="D285" i="1"/>
  <c r="J287" i="1"/>
  <c r="J284" i="1" s="1"/>
  <c r="J282" i="1"/>
  <c r="J280" i="1"/>
  <c r="J279" i="1"/>
  <c r="J277" i="1"/>
  <c r="J274" i="1"/>
  <c r="J271" i="1"/>
  <c r="J268" i="1"/>
  <c r="J266" i="1"/>
  <c r="J265" i="1"/>
  <c r="J263" i="1"/>
  <c r="J260" i="1"/>
  <c r="J259" i="1"/>
  <c r="J258" i="1"/>
  <c r="J256" i="1"/>
  <c r="J254" i="1"/>
  <c r="J251" i="1" s="1"/>
  <c r="J253" i="1" s="1"/>
  <c r="J250" i="1"/>
  <c r="J247" i="1"/>
  <c r="J244" i="1" s="1"/>
  <c r="J246" i="1" s="1"/>
  <c r="H302" i="1"/>
  <c r="M302" i="1" s="1"/>
  <c r="J302" i="1"/>
  <c r="Q300" i="1"/>
  <c r="J315" i="1"/>
  <c r="J312" i="1"/>
  <c r="J314" i="1" s="1"/>
  <c r="J308" i="1"/>
  <c r="J305" i="1" s="1"/>
  <c r="J307" i="1" s="1"/>
  <c r="J626" i="1"/>
  <c r="I626" i="1"/>
  <c r="H626" i="1"/>
  <c r="J568" i="1"/>
  <c r="I568" i="1"/>
  <c r="H568" i="1"/>
  <c r="J565" i="1"/>
  <c r="J566" i="1" s="1"/>
  <c r="I565" i="1"/>
  <c r="I566" i="1" s="1"/>
  <c r="H565" i="1"/>
  <c r="H566" i="1" s="1"/>
  <c r="J564" i="1"/>
  <c r="J561" i="1" s="1"/>
  <c r="I564" i="1"/>
  <c r="H564" i="1"/>
  <c r="H561" i="1" s="1"/>
  <c r="I561" i="1"/>
  <c r="I562" i="1" s="1"/>
  <c r="R485" i="1"/>
  <c r="M629" i="1"/>
  <c r="M628" i="1"/>
  <c r="M625" i="1"/>
  <c r="M624" i="1"/>
  <c r="M623" i="1"/>
  <c r="M622" i="1"/>
  <c r="M621" i="1"/>
  <c r="M620" i="1"/>
  <c r="M619" i="1"/>
  <c r="M618" i="1"/>
  <c r="M617" i="1"/>
  <c r="M616" i="1"/>
  <c r="M615" i="1"/>
  <c r="M614" i="1"/>
  <c r="M613" i="1"/>
  <c r="M612" i="1"/>
  <c r="M611" i="1"/>
  <c r="M610" i="1"/>
  <c r="M609" i="1"/>
  <c r="M608" i="1"/>
  <c r="M607" i="1"/>
  <c r="M606" i="1"/>
  <c r="M605" i="1"/>
  <c r="M604" i="1"/>
  <c r="M603" i="1"/>
  <c r="M602" i="1"/>
  <c r="M601" i="1"/>
  <c r="M600" i="1"/>
  <c r="M599" i="1"/>
  <c r="M598" i="1"/>
  <c r="M597" i="1"/>
  <c r="M596" i="1"/>
  <c r="M595" i="1"/>
  <c r="M594" i="1"/>
  <c r="M593" i="1"/>
  <c r="M592" i="1"/>
  <c r="M591" i="1"/>
  <c r="M590" i="1"/>
  <c r="M589" i="1"/>
  <c r="M588" i="1"/>
  <c r="M587" i="1"/>
  <c r="M586" i="1"/>
  <c r="M585" i="1"/>
  <c r="M584" i="1"/>
  <c r="M583" i="1"/>
  <c r="M582" i="1"/>
  <c r="M581" i="1"/>
  <c r="M580" i="1"/>
  <c r="M579" i="1"/>
  <c r="M578" i="1"/>
  <c r="M577" i="1"/>
  <c r="M576" i="1"/>
  <c r="M575" i="1"/>
  <c r="M574" i="1"/>
  <c r="M573" i="1"/>
  <c r="M572" i="1"/>
  <c r="M571" i="1"/>
  <c r="M570" i="1"/>
  <c r="M569" i="1"/>
  <c r="M558" i="1"/>
  <c r="M556" i="1"/>
  <c r="M555" i="1"/>
  <c r="M554" i="1"/>
  <c r="M553" i="1"/>
  <c r="M552" i="1"/>
  <c r="M551" i="1"/>
  <c r="M550" i="1"/>
  <c r="M549" i="1"/>
  <c r="M545" i="1"/>
  <c r="M544" i="1"/>
  <c r="M540" i="1"/>
  <c r="M536" i="1"/>
  <c r="M535" i="1"/>
  <c r="M531" i="1"/>
  <c r="M527" i="1"/>
  <c r="M526" i="1"/>
  <c r="M522" i="1"/>
  <c r="M518" i="1"/>
  <c r="M517" i="1"/>
  <c r="M513" i="1"/>
  <c r="M509" i="1"/>
  <c r="M508" i="1"/>
  <c r="M504" i="1"/>
  <c r="M500" i="1"/>
  <c r="M499" i="1"/>
  <c r="M495" i="1"/>
  <c r="M491" i="1"/>
  <c r="M490" i="1"/>
  <c r="M486" i="1"/>
  <c r="M482" i="1"/>
  <c r="M481" i="1"/>
  <c r="M473" i="1"/>
  <c r="M472" i="1"/>
  <c r="M469" i="1"/>
  <c r="M467" i="1"/>
  <c r="M466" i="1"/>
  <c r="M465" i="1"/>
  <c r="M464" i="1"/>
  <c r="M454" i="1"/>
  <c r="M453" i="1"/>
  <c r="M449" i="1"/>
  <c r="M446" i="1"/>
  <c r="M445" i="1"/>
  <c r="M444" i="1"/>
  <c r="M441" i="1"/>
  <c r="M439" i="1"/>
  <c r="M435" i="1"/>
  <c r="M434" i="1"/>
  <c r="M430" i="1"/>
  <c r="M426" i="1"/>
  <c r="M424" i="1"/>
  <c r="M422" i="1"/>
  <c r="M420" i="1"/>
  <c r="M417" i="1"/>
  <c r="M416" i="1"/>
  <c r="M415" i="1"/>
  <c r="M413" i="1"/>
  <c r="M412" i="1"/>
  <c r="M411" i="1"/>
  <c r="M410" i="1"/>
  <c r="M408" i="1"/>
  <c r="M407" i="1"/>
  <c r="M403" i="1"/>
  <c r="M400" i="1"/>
  <c r="M398" i="1"/>
  <c r="M397" i="1"/>
  <c r="M396" i="1"/>
  <c r="M394" i="1"/>
  <c r="M391" i="1"/>
  <c r="M390" i="1"/>
  <c r="M386" i="1"/>
  <c r="M383" i="1"/>
  <c r="M381" i="1"/>
  <c r="M379" i="1"/>
  <c r="M377" i="1"/>
  <c r="M374" i="1"/>
  <c r="M373" i="1"/>
  <c r="M371" i="1"/>
  <c r="M369" i="1"/>
  <c r="M365" i="1"/>
  <c r="M347" i="1"/>
  <c r="M344" i="1"/>
  <c r="M341" i="1"/>
  <c r="M328" i="1"/>
  <c r="M326" i="1"/>
  <c r="M318" i="1"/>
  <c r="M316" i="1"/>
  <c r="M290" i="1"/>
  <c r="M289" i="1"/>
  <c r="M283" i="1"/>
  <c r="M275" i="1"/>
  <c r="M272" i="1"/>
  <c r="M262" i="1"/>
  <c r="M255" i="1"/>
  <c r="M248" i="1"/>
  <c r="M235" i="1"/>
  <c r="M234" i="1"/>
  <c r="M228" i="1"/>
  <c r="M224" i="1"/>
  <c r="M222" i="1"/>
  <c r="M221" i="1"/>
  <c r="M220" i="1"/>
  <c r="M219" i="1"/>
  <c r="M218" i="1"/>
  <c r="M217" i="1"/>
  <c r="M216" i="1"/>
  <c r="M209" i="1"/>
  <c r="M207" i="1"/>
  <c r="M206" i="1"/>
  <c r="M203" i="1"/>
  <c r="M201" i="1"/>
  <c r="M200" i="1"/>
  <c r="M199" i="1"/>
  <c r="M198" i="1"/>
  <c r="M197" i="1"/>
  <c r="M196" i="1"/>
  <c r="M195" i="1"/>
  <c r="M193" i="1"/>
  <c r="M192" i="1"/>
  <c r="M191" i="1"/>
  <c r="M190" i="1"/>
  <c r="M189" i="1"/>
  <c r="M188" i="1"/>
  <c r="M187" i="1"/>
  <c r="M186" i="1"/>
  <c r="M184" i="1"/>
  <c r="M183" i="1"/>
  <c r="M182" i="1"/>
  <c r="M181" i="1"/>
  <c r="M178" i="1"/>
  <c r="M177" i="1"/>
  <c r="M176" i="1"/>
  <c r="M175" i="1"/>
  <c r="M174" i="1"/>
  <c r="M171" i="1"/>
  <c r="M167" i="1"/>
  <c r="M166" i="1"/>
  <c r="M165" i="1"/>
  <c r="M163" i="1"/>
  <c r="M155" i="1"/>
  <c r="M153" i="1"/>
  <c r="M151" i="1"/>
  <c r="M147" i="1"/>
  <c r="M146" i="1"/>
  <c r="M143" i="1"/>
  <c r="M142" i="1"/>
  <c r="M141" i="1"/>
  <c r="M140" i="1"/>
  <c r="M139" i="1"/>
  <c r="M136" i="1"/>
  <c r="M133" i="1"/>
  <c r="M132" i="1"/>
  <c r="M131" i="1"/>
  <c r="M129" i="1"/>
  <c r="M122" i="1"/>
  <c r="M121" i="1"/>
  <c r="M120" i="1"/>
  <c r="M118" i="1"/>
  <c r="M110" i="1"/>
  <c r="M109" i="1"/>
  <c r="M106" i="1"/>
  <c r="M104" i="1"/>
  <c r="M101" i="1"/>
  <c r="M98" i="1"/>
  <c r="M97" i="1"/>
  <c r="M95" i="1"/>
  <c r="M92" i="1"/>
  <c r="M89" i="1"/>
  <c r="M87" i="1"/>
  <c r="M86" i="1"/>
  <c r="M85" i="1"/>
  <c r="M83" i="1"/>
  <c r="M82" i="1"/>
  <c r="M74" i="1"/>
  <c r="M72" i="1"/>
  <c r="M69" i="1"/>
  <c r="M67" i="1"/>
  <c r="M66" i="1"/>
  <c r="M65" i="1"/>
  <c r="M64" i="1"/>
  <c r="M58" i="1"/>
  <c r="M53" i="1"/>
  <c r="M51" i="1"/>
  <c r="M50" i="1"/>
  <c r="M49" i="1"/>
  <c r="M48" i="1"/>
  <c r="M47" i="1"/>
  <c r="M45" i="1"/>
  <c r="M44" i="1"/>
  <c r="M43" i="1"/>
  <c r="M42" i="1"/>
  <c r="M29" i="1"/>
  <c r="J180" i="1"/>
  <c r="I180" i="1"/>
  <c r="G180" i="1"/>
  <c r="F180" i="1"/>
  <c r="E180" i="1"/>
  <c r="D180" i="1"/>
  <c r="D213" i="1"/>
  <c r="D231" i="1"/>
  <c r="G55" i="1"/>
  <c r="F55" i="1"/>
  <c r="E55" i="1"/>
  <c r="J333" i="1"/>
  <c r="J340" i="1"/>
  <c r="I340" i="1"/>
  <c r="H340" i="1"/>
  <c r="F340" i="1"/>
  <c r="E340" i="1"/>
  <c r="D340" i="1"/>
  <c r="J343" i="1"/>
  <c r="I343" i="1"/>
  <c r="H343" i="1"/>
  <c r="G343" i="1"/>
  <c r="F343" i="1"/>
  <c r="E343" i="1"/>
  <c r="M343" i="1" s="1"/>
  <c r="D343" i="1"/>
  <c r="J346" i="1"/>
  <c r="I346" i="1"/>
  <c r="H346" i="1"/>
  <c r="G346" i="1"/>
  <c r="F346" i="1"/>
  <c r="E346" i="1"/>
  <c r="D346" i="1"/>
  <c r="D349" i="1"/>
  <c r="J353" i="1"/>
  <c r="D352" i="1"/>
  <c r="D356" i="1"/>
  <c r="D360" i="1"/>
  <c r="J364" i="1"/>
  <c r="J368" i="1"/>
  <c r="H368" i="1"/>
  <c r="M368" i="1" s="1"/>
  <c r="G367" i="1"/>
  <c r="F367" i="1"/>
  <c r="E367" i="1"/>
  <c r="D367" i="1"/>
  <c r="J372" i="1"/>
  <c r="I372" i="1"/>
  <c r="H372" i="1"/>
  <c r="G372" i="1"/>
  <c r="E372" i="1"/>
  <c r="D372" i="1"/>
  <c r="J376" i="1"/>
  <c r="I376" i="1"/>
  <c r="H376" i="1"/>
  <c r="G376" i="1"/>
  <c r="F376" i="1"/>
  <c r="E376" i="1"/>
  <c r="M376" i="1" s="1"/>
  <c r="D376" i="1"/>
  <c r="J380" i="1"/>
  <c r="I380" i="1"/>
  <c r="H380" i="1"/>
  <c r="G380" i="1"/>
  <c r="F380" i="1"/>
  <c r="D380" i="1"/>
  <c r="J385" i="1"/>
  <c r="I385" i="1"/>
  <c r="H385" i="1"/>
  <c r="G385" i="1"/>
  <c r="F385" i="1"/>
  <c r="E385" i="1"/>
  <c r="D385" i="1"/>
  <c r="J389" i="1"/>
  <c r="I389" i="1"/>
  <c r="H389" i="1"/>
  <c r="G389" i="1"/>
  <c r="F389" i="1"/>
  <c r="E389" i="1"/>
  <c r="J393" i="1"/>
  <c r="I393" i="1"/>
  <c r="H393" i="1"/>
  <c r="G393" i="1"/>
  <c r="F393" i="1"/>
  <c r="E393" i="1"/>
  <c r="M393" i="1" s="1"/>
  <c r="D393" i="1"/>
  <c r="D388" i="1" s="1"/>
  <c r="M388" i="1" s="1"/>
  <c r="J399" i="1"/>
  <c r="I399" i="1"/>
  <c r="H399" i="1"/>
  <c r="D399" i="1"/>
  <c r="J402" i="1"/>
  <c r="I402" i="1"/>
  <c r="H402" i="1"/>
  <c r="F402" i="1"/>
  <c r="E402" i="1"/>
  <c r="D402" i="1"/>
  <c r="J406" i="1"/>
  <c r="I406" i="1"/>
  <c r="H406" i="1"/>
  <c r="G406" i="1"/>
  <c r="F406" i="1"/>
  <c r="E406" i="1"/>
  <c r="D406" i="1"/>
  <c r="J414" i="1"/>
  <c r="I414" i="1"/>
  <c r="H414" i="1"/>
  <c r="D414" i="1"/>
  <c r="J419" i="1"/>
  <c r="I419" i="1"/>
  <c r="H419" i="1"/>
  <c r="G419" i="1"/>
  <c r="F419" i="1"/>
  <c r="E419" i="1"/>
  <c r="M419" i="1" s="1"/>
  <c r="D419" i="1"/>
  <c r="J423" i="1"/>
  <c r="I423" i="1"/>
  <c r="H423" i="1"/>
  <c r="E423" i="1"/>
  <c r="D423" i="1"/>
  <c r="J427" i="1"/>
  <c r="I427" i="1"/>
  <c r="H427" i="1"/>
  <c r="F427" i="1"/>
  <c r="E427" i="1"/>
  <c r="D427" i="1"/>
  <c r="J429" i="1"/>
  <c r="I429" i="1"/>
  <c r="H429" i="1"/>
  <c r="G429" i="1"/>
  <c r="F429" i="1"/>
  <c r="E429" i="1"/>
  <c r="M429" i="1" s="1"/>
  <c r="D429" i="1"/>
  <c r="J432" i="1"/>
  <c r="I432" i="1"/>
  <c r="E432" i="1"/>
  <c r="D432" i="1"/>
  <c r="J437" i="1"/>
  <c r="I437" i="1"/>
  <c r="G437" i="1"/>
  <c r="F437" i="1"/>
  <c r="E437" i="1"/>
  <c r="D437" i="1"/>
  <c r="J443" i="1"/>
  <c r="I443" i="1"/>
  <c r="H443" i="1"/>
  <c r="G443" i="1"/>
  <c r="F443" i="1"/>
  <c r="E443" i="1"/>
  <c r="D443" i="1"/>
  <c r="J442" i="1"/>
  <c r="I442" i="1"/>
  <c r="H442" i="1"/>
  <c r="E442" i="1"/>
  <c r="D442" i="1"/>
  <c r="J448" i="1"/>
  <c r="I448" i="1"/>
  <c r="H448" i="1"/>
  <c r="E448" i="1"/>
  <c r="D448" i="1"/>
  <c r="G288" i="1"/>
  <c r="F288" i="1"/>
  <c r="E288" i="1"/>
  <c r="D288" i="1"/>
  <c r="E278" i="1"/>
  <c r="H282" i="1"/>
  <c r="M282" i="1" s="1"/>
  <c r="G281" i="1"/>
  <c r="F281" i="1"/>
  <c r="E281" i="1"/>
  <c r="D281" i="1"/>
  <c r="I271" i="1"/>
  <c r="H271" i="1"/>
  <c r="G271" i="1"/>
  <c r="I274" i="1"/>
  <c r="H274" i="1"/>
  <c r="G274" i="1"/>
  <c r="F274" i="1"/>
  <c r="D274" i="1"/>
  <c r="H268" i="1"/>
  <c r="G267" i="1"/>
  <c r="F267" i="1"/>
  <c r="D267" i="1"/>
  <c r="F261" i="1"/>
  <c r="D261" i="1"/>
  <c r="F259" i="1"/>
  <c r="D259" i="1"/>
  <c r="E260" i="1"/>
  <c r="E261" i="1" s="1"/>
  <c r="E257" i="1"/>
  <c r="G247" i="1"/>
  <c r="F247" i="1"/>
  <c r="E247" i="1"/>
  <c r="D247" i="1"/>
  <c r="D240" i="1"/>
  <c r="E252" i="1"/>
  <c r="M250" i="1"/>
  <c r="G249" i="1"/>
  <c r="F249" i="1"/>
  <c r="E249" i="1"/>
  <c r="D249" i="1"/>
  <c r="D294" i="1"/>
  <c r="G301" i="1"/>
  <c r="F301" i="1"/>
  <c r="D301" i="1"/>
  <c r="G308" i="1"/>
  <c r="F308" i="1"/>
  <c r="F305" i="1" s="1"/>
  <c r="D308" i="1"/>
  <c r="D305" i="1" s="1"/>
  <c r="D315" i="1"/>
  <c r="G317" i="1"/>
  <c r="F317" i="1"/>
  <c r="E317" i="1"/>
  <c r="D317" i="1"/>
  <c r="E313" i="1"/>
  <c r="M311" i="1"/>
  <c r="G310" i="1"/>
  <c r="F310" i="1"/>
  <c r="D310" i="1"/>
  <c r="E309" i="1"/>
  <c r="E308" i="1" s="1"/>
  <c r="E305" i="1" s="1"/>
  <c r="M304" i="1"/>
  <c r="G303" i="1"/>
  <c r="F303" i="1"/>
  <c r="E303" i="1"/>
  <c r="M303" i="1" s="1"/>
  <c r="D303" i="1"/>
  <c r="E299" i="1"/>
  <c r="D296" i="1"/>
  <c r="G194" i="1"/>
  <c r="F194" i="1"/>
  <c r="E194" i="1"/>
  <c r="M194" i="1" s="1"/>
  <c r="D194" i="1"/>
  <c r="G185" i="1"/>
  <c r="F185" i="1"/>
  <c r="E185" i="1"/>
  <c r="M185" i="1" s="1"/>
  <c r="D185" i="1"/>
  <c r="H172" i="1"/>
  <c r="M172" i="1" s="1"/>
  <c r="G173" i="1"/>
  <c r="F173" i="1"/>
  <c r="E173" i="1"/>
  <c r="D173" i="1"/>
  <c r="G159" i="1"/>
  <c r="J170" i="1"/>
  <c r="F169" i="1"/>
  <c r="E169" i="1"/>
  <c r="D169" i="1"/>
  <c r="J162" i="1"/>
  <c r="F161" i="1"/>
  <c r="E161" i="1"/>
  <c r="D161" i="1"/>
  <c r="F157" i="1"/>
  <c r="E157" i="1"/>
  <c r="D157" i="1"/>
  <c r="F149" i="1"/>
  <c r="E149" i="1"/>
  <c r="D149" i="1"/>
  <c r="J145" i="1"/>
  <c r="I145" i="1"/>
  <c r="G145" i="1"/>
  <c r="F145" i="1"/>
  <c r="E145" i="1"/>
  <c r="M145" i="1" s="1"/>
  <c r="D145" i="1"/>
  <c r="H137" i="1"/>
  <c r="M137" i="1" s="1"/>
  <c r="J138" i="1"/>
  <c r="I138" i="1"/>
  <c r="G138" i="1"/>
  <c r="F138" i="1"/>
  <c r="E138" i="1"/>
  <c r="D138" i="1"/>
  <c r="J135" i="1"/>
  <c r="I135" i="1"/>
  <c r="H135" i="1"/>
  <c r="F135" i="1"/>
  <c r="E135" i="1"/>
  <c r="D135" i="1"/>
  <c r="J128" i="1"/>
  <c r="I128" i="1"/>
  <c r="H128" i="1"/>
  <c r="F128" i="1"/>
  <c r="E128" i="1"/>
  <c r="D128" i="1"/>
  <c r="J125" i="1"/>
  <c r="E124" i="1"/>
  <c r="D124" i="1"/>
  <c r="J117" i="1"/>
  <c r="E116" i="1"/>
  <c r="D116" i="1"/>
  <c r="J80" i="1"/>
  <c r="F79" i="1"/>
  <c r="E79" i="1"/>
  <c r="D79" i="1"/>
  <c r="H152" i="1"/>
  <c r="H164" i="1"/>
  <c r="M627" i="1"/>
  <c r="G626" i="1"/>
  <c r="F626" i="1"/>
  <c r="E626" i="1"/>
  <c r="D626" i="1"/>
  <c r="M567" i="1"/>
  <c r="E566" i="1"/>
  <c r="D566" i="1"/>
  <c r="E562" i="1"/>
  <c r="D562" i="1"/>
  <c r="E559" i="1"/>
  <c r="D559" i="1"/>
  <c r="E547" i="1"/>
  <c r="D547" i="1"/>
  <c r="E542" i="1"/>
  <c r="D542" i="1"/>
  <c r="F538" i="1"/>
  <c r="E538" i="1"/>
  <c r="D538" i="1"/>
  <c r="J534" i="1"/>
  <c r="J539" i="1" s="1"/>
  <c r="M539" i="1" s="1"/>
  <c r="F533" i="1"/>
  <c r="E533" i="1"/>
  <c r="D533" i="1"/>
  <c r="F529" i="1"/>
  <c r="E529" i="1"/>
  <c r="D529" i="1"/>
  <c r="F524" i="1"/>
  <c r="E524" i="1"/>
  <c r="D524" i="1"/>
  <c r="H512" i="1"/>
  <c r="F511" i="1"/>
  <c r="E462" i="1"/>
  <c r="D462" i="1"/>
  <c r="J113" i="1"/>
  <c r="E112" i="1"/>
  <c r="D112" i="1"/>
  <c r="J108" i="1"/>
  <c r="H108" i="1"/>
  <c r="D108" i="1"/>
  <c r="F107" i="1"/>
  <c r="E107" i="1"/>
  <c r="D107" i="1"/>
  <c r="E103" i="1"/>
  <c r="D103" i="1"/>
  <c r="J100" i="1"/>
  <c r="I100" i="1"/>
  <c r="H100" i="1"/>
  <c r="G100" i="1"/>
  <c r="F100" i="1"/>
  <c r="J94" i="1"/>
  <c r="I94" i="1"/>
  <c r="H94" i="1"/>
  <c r="G94" i="1"/>
  <c r="F94" i="1"/>
  <c r="J91" i="1"/>
  <c r="I91" i="1"/>
  <c r="H91" i="1"/>
  <c r="G91" i="1"/>
  <c r="F91" i="1"/>
  <c r="E91" i="1"/>
  <c r="J88" i="1"/>
  <c r="I88" i="1"/>
  <c r="H88" i="1"/>
  <c r="G88" i="1"/>
  <c r="F88" i="1"/>
  <c r="E88" i="1"/>
  <c r="D88" i="1"/>
  <c r="J84" i="1"/>
  <c r="I84" i="1"/>
  <c r="H84" i="1"/>
  <c r="G84" i="1"/>
  <c r="F84" i="1"/>
  <c r="E84" i="1"/>
  <c r="M84" i="1" s="1"/>
  <c r="D84" i="1"/>
  <c r="J76" i="1"/>
  <c r="M76" i="1" s="1"/>
  <c r="F75" i="1"/>
  <c r="E75" i="1"/>
  <c r="D75" i="1"/>
  <c r="J63" i="1"/>
  <c r="F62" i="1"/>
  <c r="E40" i="1"/>
  <c r="D40" i="1"/>
  <c r="H562" i="1" l="1"/>
  <c r="H557" i="1"/>
  <c r="H559" i="1" s="1"/>
  <c r="J562" i="1"/>
  <c r="J557" i="1"/>
  <c r="J559" i="1" s="1"/>
  <c r="M88" i="1"/>
  <c r="M108" i="1"/>
  <c r="M626" i="1"/>
  <c r="M138" i="1"/>
  <c r="M173" i="1"/>
  <c r="M249" i="1"/>
  <c r="M281" i="1"/>
  <c r="M288" i="1"/>
  <c r="M443" i="1"/>
  <c r="M427" i="1"/>
  <c r="M406" i="1"/>
  <c r="M385" i="1"/>
  <c r="M367" i="1"/>
  <c r="M346" i="1"/>
  <c r="M55" i="1"/>
  <c r="I557" i="1"/>
  <c r="I559" i="1" s="1"/>
  <c r="M437" i="1"/>
  <c r="M268" i="1"/>
  <c r="M154" i="1"/>
  <c r="M309" i="1"/>
  <c r="M534" i="1"/>
  <c r="N308" i="1"/>
  <c r="E310" i="1"/>
  <c r="M310" i="1" s="1"/>
  <c r="H77" i="1"/>
  <c r="H354" i="1"/>
  <c r="H358" i="1"/>
  <c r="H357" i="1" s="1"/>
  <c r="H362" i="1"/>
  <c r="H364" i="1" s="1"/>
  <c r="M364" i="1" s="1"/>
  <c r="D38" i="1"/>
  <c r="D211" i="1"/>
  <c r="D230" i="1"/>
  <c r="D223" i="1" s="1"/>
  <c r="D225" i="1" s="1"/>
  <c r="D237" i="1"/>
  <c r="D238" i="1" s="1"/>
  <c r="D244" i="1"/>
  <c r="D245" i="1" s="1"/>
  <c r="D254" i="1"/>
  <c r="D251" i="1" s="1"/>
  <c r="D252" i="1" s="1"/>
  <c r="D266" i="1"/>
  <c r="D273" i="1"/>
  <c r="D277" i="1"/>
  <c r="D280" i="1"/>
  <c r="D278" i="1" s="1"/>
  <c r="D291" i="1"/>
  <c r="D292" i="1" s="1"/>
  <c r="D298" i="1"/>
  <c r="D299" i="1" s="1"/>
  <c r="D306" i="1"/>
  <c r="D312" i="1"/>
  <c r="D313" i="1" s="1"/>
  <c r="D325" i="1"/>
  <c r="D322" i="1" s="1"/>
  <c r="D334" i="1"/>
  <c r="D332" i="1" s="1"/>
  <c r="D338" i="1"/>
  <c r="D331" i="1"/>
  <c r="D210" i="1" s="1"/>
  <c r="D208" i="1" s="1"/>
  <c r="D342" i="1"/>
  <c r="M342" i="1" s="1"/>
  <c r="D345" i="1"/>
  <c r="D351" i="1"/>
  <c r="D355" i="1"/>
  <c r="D362" i="1"/>
  <c r="D363" i="1" s="1"/>
  <c r="D366" i="1"/>
  <c r="D382" i="1"/>
  <c r="D384" i="1"/>
  <c r="D392" i="1"/>
  <c r="D59" i="1"/>
  <c r="D61" i="1"/>
  <c r="D52" i="1"/>
  <c r="D78" i="1"/>
  <c r="D68" i="1" s="1"/>
  <c r="D70" i="1" s="1"/>
  <c r="D90" i="1"/>
  <c r="D96" i="1"/>
  <c r="M96" i="1" s="1"/>
  <c r="D99" i="1"/>
  <c r="D100" i="1" s="1"/>
  <c r="D477" i="1"/>
  <c r="D474" i="1" s="1"/>
  <c r="D483" i="1"/>
  <c r="D492" i="1"/>
  <c r="D501" i="1"/>
  <c r="D510" i="1"/>
  <c r="D519" i="1"/>
  <c r="J301" i="1"/>
  <c r="J298" i="1" s="1"/>
  <c r="J300" i="1" s="1"/>
  <c r="H144" i="1"/>
  <c r="M144" i="1" s="1"/>
  <c r="J519" i="1"/>
  <c r="J521" i="1" s="1"/>
  <c r="M521" i="1" s="1"/>
  <c r="K39" i="1"/>
  <c r="J215" i="1"/>
  <c r="M317" i="1"/>
  <c r="J236" i="1"/>
  <c r="J510" i="1"/>
  <c r="J512" i="1" s="1"/>
  <c r="M512" i="1" s="1"/>
  <c r="J505" i="1"/>
  <c r="J507" i="1" s="1"/>
  <c r="J546" i="1"/>
  <c r="J528" i="1"/>
  <c r="J501" i="1"/>
  <c r="J492" i="1"/>
  <c r="J494" i="1" s="1"/>
  <c r="J483" i="1"/>
  <c r="J485" i="1" s="1"/>
  <c r="M485" i="1" s="1"/>
  <c r="J366" i="1"/>
  <c r="J359" i="1" s="1"/>
  <c r="J361" i="1" s="1"/>
  <c r="H366" i="1"/>
  <c r="J325" i="1"/>
  <c r="J322" i="1" s="1"/>
  <c r="K308" i="1"/>
  <c r="J148" i="1"/>
  <c r="I148" i="1"/>
  <c r="I149" i="1" s="1"/>
  <c r="H156" i="1"/>
  <c r="H148" i="1" s="1"/>
  <c r="J81" i="1"/>
  <c r="I81" i="1"/>
  <c r="J68" i="1"/>
  <c r="J71" i="1" s="1"/>
  <c r="I68" i="1"/>
  <c r="J46" i="1"/>
  <c r="J56" i="1" s="1"/>
  <c r="I46" i="1"/>
  <c r="H179" i="1"/>
  <c r="H168" i="1"/>
  <c r="H160" i="1" s="1"/>
  <c r="G168" i="1"/>
  <c r="G164" i="1"/>
  <c r="M164" i="1" s="1"/>
  <c r="G114" i="1"/>
  <c r="G134" i="1"/>
  <c r="M134" i="1" s="1"/>
  <c r="G130" i="1"/>
  <c r="M130" i="1" s="1"/>
  <c r="G105" i="1"/>
  <c r="M105" i="1" s="1"/>
  <c r="G123" i="1"/>
  <c r="G124" i="1" s="1"/>
  <c r="F123" i="1"/>
  <c r="G119" i="1"/>
  <c r="M119" i="1" s="1"/>
  <c r="F111" i="1"/>
  <c r="G345" i="1"/>
  <c r="G366" i="1"/>
  <c r="G362" i="1"/>
  <c r="G363" i="1" s="1"/>
  <c r="G425" i="1"/>
  <c r="M404" i="1"/>
  <c r="G418" i="1"/>
  <c r="G409" i="1" s="1"/>
  <c r="G414" i="1" s="1"/>
  <c r="G436" i="1"/>
  <c r="G428" i="1"/>
  <c r="G421" i="1" s="1"/>
  <c r="G423" i="1" s="1"/>
  <c r="G405" i="1"/>
  <c r="G152" i="1"/>
  <c r="M152" i="1" s="1"/>
  <c r="K58" i="1"/>
  <c r="K55" i="1"/>
  <c r="K53" i="1"/>
  <c r="K52" i="1"/>
  <c r="K51" i="1"/>
  <c r="K50" i="1"/>
  <c r="K49" i="1"/>
  <c r="K48" i="1"/>
  <c r="G477" i="1"/>
  <c r="G474" i="1" s="1"/>
  <c r="G475" i="1" s="1"/>
  <c r="D31" i="1" l="1"/>
  <c r="G339" i="1"/>
  <c r="M339" i="1" s="1"/>
  <c r="M345" i="1"/>
  <c r="F124" i="1"/>
  <c r="M124" i="1" s="1"/>
  <c r="D91" i="1"/>
  <c r="M91" i="1" s="1"/>
  <c r="M90" i="1"/>
  <c r="D46" i="1"/>
  <c r="M52" i="1"/>
  <c r="G81" i="1"/>
  <c r="G169" i="1"/>
  <c r="M169" i="1" s="1"/>
  <c r="M168" i="1"/>
  <c r="H180" i="1"/>
  <c r="M180" i="1" s="1"/>
  <c r="M179" i="1"/>
  <c r="H114" i="1"/>
  <c r="M114" i="1" s="1"/>
  <c r="M126" i="1"/>
  <c r="M392" i="1"/>
  <c r="M159" i="1"/>
  <c r="J487" i="1"/>
  <c r="J489" i="1" s="1"/>
  <c r="J514" i="1"/>
  <c r="J516" i="1" s="1"/>
  <c r="F115" i="1"/>
  <c r="D202" i="1"/>
  <c r="D54" i="1"/>
  <c r="G340" i="1"/>
  <c r="M340" i="1" s="1"/>
  <c r="D335" i="1"/>
  <c r="D336" i="1"/>
  <c r="G338" i="1"/>
  <c r="G336" i="1" s="1"/>
  <c r="G356" i="1"/>
  <c r="H334" i="1"/>
  <c r="H353" i="1"/>
  <c r="M353" i="1" s="1"/>
  <c r="G401" i="1"/>
  <c r="G395" i="1" s="1"/>
  <c r="G399" i="1" s="1"/>
  <c r="G402" i="1"/>
  <c r="M402" i="1" s="1"/>
  <c r="D263" i="1"/>
  <c r="D264" i="1"/>
  <c r="G431" i="1"/>
  <c r="G432" i="1"/>
  <c r="D270" i="1"/>
  <c r="D271" i="1"/>
  <c r="J319" i="1"/>
  <c r="J321" i="1" s="1"/>
  <c r="J324" i="1"/>
  <c r="D319" i="1"/>
  <c r="D320" i="1" s="1"/>
  <c r="D323" i="1"/>
  <c r="D257" i="1"/>
  <c r="J478" i="1"/>
  <c r="J480" i="1" s="1"/>
  <c r="J523" i="1"/>
  <c r="J525" i="1" s="1"/>
  <c r="J295" i="1"/>
  <c r="J297" i="1" s="1"/>
  <c r="J294" i="1" s="1"/>
  <c r="J291" i="1" s="1"/>
  <c r="J293" i="1" s="1"/>
  <c r="H150" i="1"/>
  <c r="H158" i="1"/>
  <c r="M158" i="1" s="1"/>
  <c r="J149" i="1"/>
  <c r="J150" i="1"/>
  <c r="H80" i="1"/>
  <c r="M80" i="1" s="1"/>
  <c r="H57" i="1"/>
  <c r="G135" i="1"/>
  <c r="M135" i="1" s="1"/>
  <c r="H162" i="1"/>
  <c r="M162" i="1" s="1"/>
  <c r="H170" i="1"/>
  <c r="M170" i="1" s="1"/>
  <c r="D505" i="1"/>
  <c r="D506" i="1" s="1"/>
  <c r="D511" i="1"/>
  <c r="D487" i="1"/>
  <c r="D488" i="1" s="1"/>
  <c r="D493" i="1"/>
  <c r="D458" i="1"/>
  <c r="D459" i="1" s="1"/>
  <c r="D475" i="1"/>
  <c r="J496" i="1"/>
  <c r="J498" i="1" s="1"/>
  <c r="J503" i="1"/>
  <c r="J541" i="1"/>
  <c r="J543" i="1" s="1"/>
  <c r="J548" i="1"/>
  <c r="D514" i="1"/>
  <c r="D515" i="1" s="1"/>
  <c r="D520" i="1"/>
  <c r="D496" i="1"/>
  <c r="D497" i="1" s="1"/>
  <c r="D502" i="1"/>
  <c r="D478" i="1"/>
  <c r="D479" i="1" s="1"/>
  <c r="D484" i="1"/>
  <c r="F102" i="1"/>
  <c r="F112" i="1"/>
  <c r="G107" i="1"/>
  <c r="M107" i="1" s="1"/>
  <c r="G78" i="1"/>
  <c r="D93" i="1"/>
  <c r="D94" i="1" s="1"/>
  <c r="D60" i="1"/>
  <c r="D62" i="1"/>
  <c r="H359" i="1"/>
  <c r="H361" i="1" s="1"/>
  <c r="M361" i="1" s="1"/>
  <c r="D30" i="1"/>
  <c r="G111" i="1"/>
  <c r="G112" i="1" s="1"/>
  <c r="H351" i="1"/>
  <c r="H111" i="1"/>
  <c r="H81" i="1"/>
  <c r="H78" i="1" s="1"/>
  <c r="H68" i="1" s="1"/>
  <c r="G160" i="1"/>
  <c r="H123" i="1"/>
  <c r="M123" i="1" s="1"/>
  <c r="D468" i="1"/>
  <c r="G77" i="1"/>
  <c r="M77" i="1" s="1"/>
  <c r="D327" i="1"/>
  <c r="D329" i="1" s="1"/>
  <c r="G354" i="1"/>
  <c r="G352" i="1" s="1"/>
  <c r="G127" i="1"/>
  <c r="M127" i="1" s="1"/>
  <c r="G115" i="1"/>
  <c r="G116" i="1" s="1"/>
  <c r="G355" i="1"/>
  <c r="J477" i="1"/>
  <c r="J474" i="1" s="1"/>
  <c r="I477" i="1"/>
  <c r="I458" i="1" s="1"/>
  <c r="I455" i="1" s="1"/>
  <c r="I450" i="1" s="1"/>
  <c r="H477" i="1"/>
  <c r="H458" i="1" s="1"/>
  <c r="H460" i="1" s="1"/>
  <c r="F477" i="1"/>
  <c r="F458" i="1" s="1"/>
  <c r="F459" i="1" s="1"/>
  <c r="I243" i="1"/>
  <c r="I240" i="1" s="1"/>
  <c r="I237" i="1" s="1"/>
  <c r="I294" i="1"/>
  <c r="I291" i="1" s="1"/>
  <c r="F287" i="1"/>
  <c r="F358" i="1"/>
  <c r="F375" i="1"/>
  <c r="M375" i="1" s="1"/>
  <c r="F401" i="1"/>
  <c r="F425" i="1"/>
  <c r="M425" i="1" s="1"/>
  <c r="F428" i="1"/>
  <c r="M428" i="1" s="1"/>
  <c r="H501" i="1"/>
  <c r="H287" i="1"/>
  <c r="H284" i="1" s="1"/>
  <c r="H286" i="1" s="1"/>
  <c r="H280" i="1"/>
  <c r="H266" i="1"/>
  <c r="H254" i="1"/>
  <c r="H251" i="1" s="1"/>
  <c r="H253" i="1" s="1"/>
  <c r="M253" i="1" s="1"/>
  <c r="I315" i="1"/>
  <c r="H315" i="1"/>
  <c r="H312" i="1" s="1"/>
  <c r="H314" i="1" s="1"/>
  <c r="J358" i="1"/>
  <c r="I358" i="1"/>
  <c r="I355" i="1" s="1"/>
  <c r="I348" i="1" s="1"/>
  <c r="H338" i="1"/>
  <c r="H337" i="1" s="1"/>
  <c r="G280" i="1"/>
  <c r="G315" i="1"/>
  <c r="G501" i="1"/>
  <c r="G447" i="1"/>
  <c r="F447" i="1"/>
  <c r="H436" i="1"/>
  <c r="F436" i="1"/>
  <c r="H215" i="1"/>
  <c r="J461" i="1"/>
  <c r="G564" i="1"/>
  <c r="M564" i="1" s="1"/>
  <c r="J338" i="1"/>
  <c r="I301" i="1"/>
  <c r="H301" i="1"/>
  <c r="M301" i="1" s="1"/>
  <c r="I308" i="1"/>
  <c r="I305" i="1" s="1"/>
  <c r="H308" i="1"/>
  <c r="I266" i="1"/>
  <c r="I263" i="1" s="1"/>
  <c r="I254" i="1"/>
  <c r="I251" i="1" s="1"/>
  <c r="I247" i="1"/>
  <c r="I244" i="1" s="1"/>
  <c r="H247" i="1"/>
  <c r="G254" i="1"/>
  <c r="G251" i="1" s="1"/>
  <c r="G287" i="1"/>
  <c r="G284" i="1" s="1"/>
  <c r="G286" i="1" s="1"/>
  <c r="M286" i="1" s="1"/>
  <c r="I259" i="1"/>
  <c r="M261" i="1"/>
  <c r="I468" i="1"/>
  <c r="G458" i="1"/>
  <c r="G459" i="1" s="1"/>
  <c r="H537" i="1"/>
  <c r="H532" i="1" s="1"/>
  <c r="I528" i="1"/>
  <c r="I523" i="1" s="1"/>
  <c r="H528" i="1"/>
  <c r="G528" i="1"/>
  <c r="I492" i="1"/>
  <c r="I487" i="1" s="1"/>
  <c r="H492" i="1"/>
  <c r="G492" i="1"/>
  <c r="G493" i="1" s="1"/>
  <c r="I510" i="1"/>
  <c r="I505" i="1" s="1"/>
  <c r="H505" i="1"/>
  <c r="H507" i="1" s="1"/>
  <c r="M507" i="1" s="1"/>
  <c r="G510" i="1"/>
  <c r="G511" i="1" s="1"/>
  <c r="I546" i="1"/>
  <c r="I541" i="1" s="1"/>
  <c r="H546" i="1"/>
  <c r="G546" i="1"/>
  <c r="I483" i="1"/>
  <c r="I478" i="1" s="1"/>
  <c r="H478" i="1"/>
  <c r="H480" i="1" s="1"/>
  <c r="G483" i="1"/>
  <c r="J537" i="1"/>
  <c r="J532" i="1" s="1"/>
  <c r="I537" i="1"/>
  <c r="I532" i="1" s="1"/>
  <c r="G537" i="1"/>
  <c r="I519" i="1"/>
  <c r="I514" i="1" s="1"/>
  <c r="H514" i="1"/>
  <c r="H516" i="1" s="1"/>
  <c r="M516" i="1" s="1"/>
  <c r="G519" i="1"/>
  <c r="G520" i="1" s="1"/>
  <c r="G156" i="1"/>
  <c r="F546" i="1"/>
  <c r="F78" i="1"/>
  <c r="F68" i="1" s="1"/>
  <c r="F70" i="1" s="1"/>
  <c r="F418" i="1"/>
  <c r="F409" i="1" s="1"/>
  <c r="F414" i="1" s="1"/>
  <c r="I461" i="1"/>
  <c r="I39" i="1" s="1"/>
  <c r="H461" i="1"/>
  <c r="H463" i="1" s="1"/>
  <c r="F461" i="1"/>
  <c r="F561" i="1"/>
  <c r="G568" i="1"/>
  <c r="G565" i="1" s="1"/>
  <c r="G566" i="1" s="1"/>
  <c r="F568" i="1"/>
  <c r="F266" i="1"/>
  <c r="F405" i="1"/>
  <c r="F492" i="1"/>
  <c r="F315" i="1"/>
  <c r="F254" i="1"/>
  <c r="E510" i="1"/>
  <c r="M510" i="1" s="1"/>
  <c r="E519" i="1"/>
  <c r="E501" i="1"/>
  <c r="E418" i="1"/>
  <c r="E405" i="1"/>
  <c r="M405" i="1" s="1"/>
  <c r="E325" i="1"/>
  <c r="E492" i="1"/>
  <c r="E99" i="1"/>
  <c r="E61" i="1"/>
  <c r="E78" i="1"/>
  <c r="F306" i="1"/>
  <c r="F519" i="1"/>
  <c r="E269" i="1"/>
  <c r="M269" i="1" s="1"/>
  <c r="F501" i="1"/>
  <c r="E382" i="1"/>
  <c r="M382" i="1" s="1"/>
  <c r="E354" i="1"/>
  <c r="E276" i="1"/>
  <c r="E477" i="1"/>
  <c r="E483" i="1"/>
  <c r="E378" i="1"/>
  <c r="M378" i="1" s="1"/>
  <c r="E401" i="1"/>
  <c r="M401" i="1" s="1"/>
  <c r="G266" i="1"/>
  <c r="G305" i="1"/>
  <c r="F505" i="1"/>
  <c r="F506" i="1" s="1"/>
  <c r="F483" i="1"/>
  <c r="F280" i="1"/>
  <c r="F273" i="1"/>
  <c r="G359" i="1"/>
  <c r="G360" i="1" s="1"/>
  <c r="F366" i="1"/>
  <c r="I338" i="1"/>
  <c r="I335" i="1" s="1"/>
  <c r="I327" i="1" s="1"/>
  <c r="J210" i="1"/>
  <c r="I210" i="1"/>
  <c r="I31" i="1" s="1"/>
  <c r="I30" i="1" s="1"/>
  <c r="H210" i="1"/>
  <c r="E38" i="1"/>
  <c r="I325" i="1"/>
  <c r="H325" i="1"/>
  <c r="H322" i="1" s="1"/>
  <c r="G325" i="1"/>
  <c r="F325" i="1"/>
  <c r="F362" i="1"/>
  <c r="F363" i="1" s="1"/>
  <c r="E358" i="1"/>
  <c r="M358" i="1" s="1"/>
  <c r="H355" i="1"/>
  <c r="E362" i="1"/>
  <c r="E366" i="1"/>
  <c r="M366" i="1" s="1"/>
  <c r="E384" i="1"/>
  <c r="M384" i="1" s="1"/>
  <c r="J38" i="1"/>
  <c r="I236" i="1"/>
  <c r="I215" i="1" s="1"/>
  <c r="I38" i="1" s="1"/>
  <c r="H236" i="1"/>
  <c r="G236" i="1"/>
  <c r="G215" i="1" s="1"/>
  <c r="G38" i="1" s="1"/>
  <c r="F236" i="1"/>
  <c r="F215" i="1" s="1"/>
  <c r="E236" i="1"/>
  <c r="M236" i="1" l="1"/>
  <c r="M362" i="1"/>
  <c r="H431" i="1"/>
  <c r="H433" i="1" s="1"/>
  <c r="M433" i="1" s="1"/>
  <c r="H438" i="1"/>
  <c r="H208" i="1"/>
  <c r="H31" i="1"/>
  <c r="M287" i="1"/>
  <c r="M480" i="1"/>
  <c r="G252" i="1"/>
  <c r="M254" i="1"/>
  <c r="F278" i="1"/>
  <c r="M280" i="1"/>
  <c r="E352" i="1"/>
  <c r="E409" i="1"/>
  <c r="M418" i="1"/>
  <c r="F432" i="1"/>
  <c r="M432" i="1" s="1"/>
  <c r="M436" i="1"/>
  <c r="G306" i="1"/>
  <c r="E484" i="1"/>
  <c r="M483" i="1"/>
  <c r="E274" i="1"/>
  <c r="M274" i="1" s="1"/>
  <c r="M276" i="1"/>
  <c r="E502" i="1"/>
  <c r="M501" i="1"/>
  <c r="F312" i="1"/>
  <c r="M315" i="1"/>
  <c r="F565" i="1"/>
  <c r="M568" i="1"/>
  <c r="F547" i="1"/>
  <c r="M546" i="1"/>
  <c r="G529" i="1"/>
  <c r="M529" i="1" s="1"/>
  <c r="M528" i="1"/>
  <c r="H244" i="1"/>
  <c r="H246" i="1" s="1"/>
  <c r="M246" i="1" s="1"/>
  <c r="M247" i="1"/>
  <c r="D389" i="1"/>
  <c r="M389" i="1" s="1"/>
  <c r="M387" i="1"/>
  <c r="M325" i="1"/>
  <c r="M215" i="1"/>
  <c r="M492" i="1"/>
  <c r="M160" i="1"/>
  <c r="M112" i="1"/>
  <c r="M150" i="1"/>
  <c r="M314" i="1"/>
  <c r="M81" i="1"/>
  <c r="M111" i="1"/>
  <c r="M563" i="1"/>
  <c r="E474" i="1"/>
  <c r="M477" i="1"/>
  <c r="E68" i="1"/>
  <c r="M78" i="1"/>
  <c r="E100" i="1"/>
  <c r="M100" i="1" s="1"/>
  <c r="M99" i="1"/>
  <c r="G157" i="1"/>
  <c r="M157" i="1" s="1"/>
  <c r="M156" i="1"/>
  <c r="G538" i="1"/>
  <c r="M538" i="1" s="1"/>
  <c r="M537" i="1"/>
  <c r="H305" i="1"/>
  <c r="H307" i="1" s="1"/>
  <c r="M307" i="1" s="1"/>
  <c r="M308" i="1"/>
  <c r="F448" i="1"/>
  <c r="M447" i="1"/>
  <c r="F103" i="1"/>
  <c r="F116" i="1"/>
  <c r="M116" i="1" s="1"/>
  <c r="M519" i="1"/>
  <c r="M560" i="1"/>
  <c r="D455" i="1"/>
  <c r="D204" i="1"/>
  <c r="E363" i="1"/>
  <c r="M363" i="1" s="1"/>
  <c r="J355" i="1"/>
  <c r="J348" i="1" s="1"/>
  <c r="J350" i="1" s="1"/>
  <c r="J357" i="1"/>
  <c r="M357" i="1" s="1"/>
  <c r="F338" i="1"/>
  <c r="F336" i="1" s="1"/>
  <c r="F356" i="1"/>
  <c r="H331" i="1"/>
  <c r="H229" i="1" s="1"/>
  <c r="H227" i="1" s="1"/>
  <c r="H333" i="1"/>
  <c r="M333" i="1" s="1"/>
  <c r="E380" i="1"/>
  <c r="M380" i="1" s="1"/>
  <c r="J335" i="1"/>
  <c r="J327" i="1" s="1"/>
  <c r="J330" i="1" s="1"/>
  <c r="J337" i="1"/>
  <c r="M337" i="1" s="1"/>
  <c r="E338" i="1"/>
  <c r="E356" i="1"/>
  <c r="M356" i="1" s="1"/>
  <c r="G322" i="1"/>
  <c r="G323" i="1" s="1"/>
  <c r="G295" i="1"/>
  <c r="G294" i="1" s="1"/>
  <c r="F270" i="1"/>
  <c r="F271" i="1"/>
  <c r="E267" i="1"/>
  <c r="M267" i="1" s="1"/>
  <c r="G440" i="1"/>
  <c r="G442" i="1" s="1"/>
  <c r="G448" i="1"/>
  <c r="H263" i="1"/>
  <c r="H265" i="1"/>
  <c r="M265" i="1" s="1"/>
  <c r="G263" i="1"/>
  <c r="G264" i="1"/>
  <c r="F263" i="1"/>
  <c r="F264" i="1"/>
  <c r="G277" i="1"/>
  <c r="G278" i="1"/>
  <c r="H277" i="1"/>
  <c r="H279" i="1"/>
  <c r="M279" i="1" s="1"/>
  <c r="H319" i="1"/>
  <c r="H321" i="1" s="1"/>
  <c r="M321" i="1" s="1"/>
  <c r="H324" i="1"/>
  <c r="M324" i="1" s="1"/>
  <c r="I312" i="1"/>
  <c r="I313" i="1" s="1"/>
  <c r="I317" i="1"/>
  <c r="F257" i="1"/>
  <c r="M257" i="1" s="1"/>
  <c r="I256" i="1"/>
  <c r="I241" i="1" s="1"/>
  <c r="I260" i="1"/>
  <c r="G244" i="1"/>
  <c r="D35" i="1"/>
  <c r="D32" i="1" s="1"/>
  <c r="D26" i="1" s="1"/>
  <c r="D27" i="1" s="1"/>
  <c r="F295" i="1"/>
  <c r="H295" i="1"/>
  <c r="H297" i="1" s="1"/>
  <c r="G298" i="1"/>
  <c r="G299" i="1" s="1"/>
  <c r="I298" i="1"/>
  <c r="I295" i="1"/>
  <c r="H115" i="1"/>
  <c r="H117" i="1" s="1"/>
  <c r="M117" i="1" s="1"/>
  <c r="H125" i="1"/>
  <c r="M125" i="1" s="1"/>
  <c r="G128" i="1"/>
  <c r="M128" i="1" s="1"/>
  <c r="G161" i="1"/>
  <c r="M161" i="1" s="1"/>
  <c r="G73" i="1"/>
  <c r="G79" i="1"/>
  <c r="M79" i="1" s="1"/>
  <c r="F478" i="1"/>
  <c r="F479" i="1" s="1"/>
  <c r="F484" i="1"/>
  <c r="F496" i="1"/>
  <c r="F497" i="1" s="1"/>
  <c r="F502" i="1"/>
  <c r="F514" i="1"/>
  <c r="F515" i="1" s="1"/>
  <c r="F520" i="1"/>
  <c r="E514" i="1"/>
  <c r="E520" i="1"/>
  <c r="M520" i="1" s="1"/>
  <c r="F487" i="1"/>
  <c r="F488" i="1" s="1"/>
  <c r="F493" i="1"/>
  <c r="G541" i="1"/>
  <c r="G542" i="1" s="1"/>
  <c r="G547" i="1"/>
  <c r="H523" i="1"/>
  <c r="H525" i="1" s="1"/>
  <c r="M525" i="1" s="1"/>
  <c r="H530" i="1"/>
  <c r="M530" i="1" s="1"/>
  <c r="G496" i="1"/>
  <c r="G497" i="1" s="1"/>
  <c r="G502" i="1"/>
  <c r="D470" i="1"/>
  <c r="G561" i="1"/>
  <c r="M561" i="1" s="1"/>
  <c r="G461" i="1"/>
  <c r="G462" i="1" s="1"/>
  <c r="E487" i="1"/>
  <c r="E493" i="1"/>
  <c r="E505" i="1"/>
  <c r="E511" i="1"/>
  <c r="M511" i="1" s="1"/>
  <c r="F557" i="1"/>
  <c r="F562" i="1"/>
  <c r="G478" i="1"/>
  <c r="G479" i="1" s="1"/>
  <c r="G484" i="1"/>
  <c r="H541" i="1"/>
  <c r="H543" i="1" s="1"/>
  <c r="M543" i="1" s="1"/>
  <c r="H548" i="1"/>
  <c r="M548" i="1" s="1"/>
  <c r="H487" i="1"/>
  <c r="H489" i="1" s="1"/>
  <c r="M489" i="1" s="1"/>
  <c r="H494" i="1"/>
  <c r="M494" i="1" s="1"/>
  <c r="J468" i="1"/>
  <c r="J471" i="1" s="1"/>
  <c r="J476" i="1"/>
  <c r="H496" i="1"/>
  <c r="H498" i="1" s="1"/>
  <c r="M498" i="1" s="1"/>
  <c r="H503" i="1"/>
  <c r="M503" i="1" s="1"/>
  <c r="E266" i="1"/>
  <c r="G102" i="1"/>
  <c r="G103" i="1" s="1"/>
  <c r="H348" i="1"/>
  <c r="H350" i="1" s="1"/>
  <c r="E60" i="1"/>
  <c r="E62" i="1"/>
  <c r="F39" i="1"/>
  <c r="F462" i="1"/>
  <c r="M462" i="1" s="1"/>
  <c r="J39" i="1"/>
  <c r="J41" i="1" s="1"/>
  <c r="J463" i="1"/>
  <c r="M463" i="1" s="1"/>
  <c r="H61" i="1"/>
  <c r="D450" i="1"/>
  <c r="D456" i="1"/>
  <c r="H102" i="1"/>
  <c r="H113" i="1"/>
  <c r="M113" i="1" s="1"/>
  <c r="E46" i="1"/>
  <c r="F277" i="1"/>
  <c r="F38" i="1"/>
  <c r="M38" i="1" s="1"/>
  <c r="E478" i="1"/>
  <c r="E273" i="1"/>
  <c r="E244" i="1"/>
  <c r="E93" i="1"/>
  <c r="M93" i="1" s="1"/>
  <c r="E322" i="1"/>
  <c r="F251" i="1"/>
  <c r="M251" i="1" s="1"/>
  <c r="G148" i="1"/>
  <c r="M148" i="1" s="1"/>
  <c r="G532" i="1"/>
  <c r="M532" i="1" s="1"/>
  <c r="F431" i="1"/>
  <c r="M431" i="1" s="1"/>
  <c r="F440" i="1"/>
  <c r="M440" i="1" s="1"/>
  <c r="F370" i="1"/>
  <c r="M370" i="1" s="1"/>
  <c r="F284" i="1"/>
  <c r="G59" i="1"/>
  <c r="J208" i="1"/>
  <c r="J31" i="1"/>
  <c r="J30" i="1" s="1"/>
  <c r="E496" i="1"/>
  <c r="M496" i="1" s="1"/>
  <c r="F541" i="1"/>
  <c r="G523" i="1"/>
  <c r="G505" i="1"/>
  <c r="G514" i="1"/>
  <c r="H298" i="1"/>
  <c r="H300" i="1" s="1"/>
  <c r="M300" i="1" s="1"/>
  <c r="H71" i="1"/>
  <c r="M71" i="1" s="1"/>
  <c r="H39" i="1"/>
  <c r="G487" i="1"/>
  <c r="G312" i="1"/>
  <c r="F421" i="1"/>
  <c r="M421" i="1" s="1"/>
  <c r="G351" i="1"/>
  <c r="G348" i="1" s="1"/>
  <c r="G349" i="1" s="1"/>
  <c r="G334" i="1"/>
  <c r="G332" i="1" s="1"/>
  <c r="G61" i="1"/>
  <c r="M61" i="1" s="1"/>
  <c r="E334" i="1"/>
  <c r="F395" i="1"/>
  <c r="F399" i="1" s="1"/>
  <c r="H474" i="1"/>
  <c r="E395" i="1"/>
  <c r="J458" i="1"/>
  <c r="F455" i="1"/>
  <c r="G468" i="1"/>
  <c r="G470" i="1" s="1"/>
  <c r="F355" i="1"/>
  <c r="F359" i="1"/>
  <c r="F360" i="1" s="1"/>
  <c r="E468" i="1"/>
  <c r="E458" i="1"/>
  <c r="M458" i="1" s="1"/>
  <c r="F474" i="1"/>
  <c r="F298" i="1"/>
  <c r="G335" i="1"/>
  <c r="H335" i="1"/>
  <c r="H327" i="1" s="1"/>
  <c r="H330" i="1" s="1"/>
  <c r="M330" i="1" s="1"/>
  <c r="F335" i="1"/>
  <c r="I322" i="1"/>
  <c r="I319" i="1" s="1"/>
  <c r="I208" i="1"/>
  <c r="F354" i="1"/>
  <c r="M354" i="1" s="1"/>
  <c r="F322" i="1"/>
  <c r="E359" i="1"/>
  <c r="E355" i="1"/>
  <c r="M355" i="1" s="1"/>
  <c r="E351" i="1"/>
  <c r="M284" i="1" l="1"/>
  <c r="F285" i="1"/>
  <c r="M285" i="1" s="1"/>
  <c r="M461" i="1"/>
  <c r="M59" i="1"/>
  <c r="P61" i="1"/>
  <c r="G241" i="1"/>
  <c r="M448" i="1"/>
  <c r="M350" i="1"/>
  <c r="G319" i="1"/>
  <c r="G320" i="1" s="1"/>
  <c r="M523" i="1"/>
  <c r="F299" i="1"/>
  <c r="M299" i="1" s="1"/>
  <c r="M298" i="1"/>
  <c r="E271" i="1"/>
  <c r="M271" i="1" s="1"/>
  <c r="M273" i="1"/>
  <c r="E264" i="1"/>
  <c r="M264" i="1" s="1"/>
  <c r="M266" i="1"/>
  <c r="E506" i="1"/>
  <c r="M505" i="1"/>
  <c r="E470" i="1"/>
  <c r="E399" i="1"/>
  <c r="M399" i="1" s="1"/>
  <c r="M395" i="1"/>
  <c r="E332" i="1"/>
  <c r="E323" i="1"/>
  <c r="M322" i="1"/>
  <c r="F40" i="1"/>
  <c r="E515" i="1"/>
  <c r="M514" i="1"/>
  <c r="G75" i="1"/>
  <c r="M75" i="1" s="1"/>
  <c r="M73" i="1"/>
  <c r="H294" i="1"/>
  <c r="H291" i="1" s="1"/>
  <c r="H293" i="1" s="1"/>
  <c r="M293" i="1" s="1"/>
  <c r="M297" i="1"/>
  <c r="F566" i="1"/>
  <c r="M566" i="1" s="1"/>
  <c r="M565" i="1"/>
  <c r="F313" i="1"/>
  <c r="M312" i="1"/>
  <c r="E414" i="1"/>
  <c r="M414" i="1" s="1"/>
  <c r="M409" i="1"/>
  <c r="K38" i="1"/>
  <c r="M541" i="1"/>
  <c r="M478" i="1"/>
  <c r="M277" i="1"/>
  <c r="M493" i="1"/>
  <c r="M338" i="1"/>
  <c r="M115" i="1"/>
  <c r="M102" i="1"/>
  <c r="M547" i="1"/>
  <c r="M502" i="1"/>
  <c r="M484" i="1"/>
  <c r="M278" i="1"/>
  <c r="E360" i="1"/>
  <c r="M360" i="1" s="1"/>
  <c r="M359" i="1"/>
  <c r="E36" i="1"/>
  <c r="F559" i="1"/>
  <c r="E488" i="1"/>
  <c r="M487" i="1"/>
  <c r="E70" i="1"/>
  <c r="E475" i="1"/>
  <c r="M474" i="1"/>
  <c r="M103" i="1"/>
  <c r="M305" i="1"/>
  <c r="D451" i="1"/>
  <c r="E54" i="1"/>
  <c r="I233" i="1"/>
  <c r="I212" i="1" s="1"/>
  <c r="I211" i="1" s="1"/>
  <c r="I35" i="1" s="1"/>
  <c r="I32" i="1" s="1"/>
  <c r="G68" i="1"/>
  <c r="G70" i="1" s="1"/>
  <c r="F352" i="1"/>
  <c r="M352" i="1" s="1"/>
  <c r="F372" i="1"/>
  <c r="M372" i="1" s="1"/>
  <c r="E335" i="1"/>
  <c r="M335" i="1" s="1"/>
  <c r="E336" i="1"/>
  <c r="M336" i="1" s="1"/>
  <c r="G296" i="1"/>
  <c r="F423" i="1"/>
  <c r="M423" i="1" s="1"/>
  <c r="F442" i="1"/>
  <c r="M442" i="1" s="1"/>
  <c r="D36" i="1"/>
  <c r="F319" i="1"/>
  <c r="F320" i="1" s="1"/>
  <c r="F323" i="1"/>
  <c r="F252" i="1"/>
  <c r="M252" i="1" s="1"/>
  <c r="E263" i="1"/>
  <c r="M263" i="1" s="1"/>
  <c r="E242" i="1"/>
  <c r="E245" i="1"/>
  <c r="G245" i="1"/>
  <c r="F244" i="1"/>
  <c r="M244" i="1" s="1"/>
  <c r="F242" i="1"/>
  <c r="F296" i="1"/>
  <c r="F294" i="1"/>
  <c r="F291" i="1" s="1"/>
  <c r="F292" i="1" s="1"/>
  <c r="G313" i="1"/>
  <c r="E306" i="1"/>
  <c r="M306" i="1" s="1"/>
  <c r="E295" i="1"/>
  <c r="M295" i="1" s="1"/>
  <c r="G39" i="1"/>
  <c r="G40" i="1" s="1"/>
  <c r="G149" i="1"/>
  <c r="M149" i="1" s="1"/>
  <c r="F468" i="1"/>
  <c r="F470" i="1" s="1"/>
  <c r="F475" i="1"/>
  <c r="H468" i="1"/>
  <c r="H476" i="1"/>
  <c r="M476" i="1" s="1"/>
  <c r="G524" i="1"/>
  <c r="M524" i="1" s="1"/>
  <c r="F542" i="1"/>
  <c r="M542" i="1" s="1"/>
  <c r="E497" i="1"/>
  <c r="M497" i="1" s="1"/>
  <c r="G533" i="1"/>
  <c r="M533" i="1" s="1"/>
  <c r="G557" i="1"/>
  <c r="M557" i="1" s="1"/>
  <c r="G562" i="1"/>
  <c r="M562" i="1" s="1"/>
  <c r="G488" i="1"/>
  <c r="G515" i="1"/>
  <c r="G506" i="1"/>
  <c r="E479" i="1"/>
  <c r="M479" i="1" s="1"/>
  <c r="E455" i="1"/>
  <c r="E459" i="1"/>
  <c r="M459" i="1" s="1"/>
  <c r="F450" i="1"/>
  <c r="F451" i="1" s="1"/>
  <c r="F456" i="1"/>
  <c r="J455" i="1"/>
  <c r="J460" i="1"/>
  <c r="M460" i="1" s="1"/>
  <c r="G62" i="1"/>
  <c r="M62" i="1" s="1"/>
  <c r="D33" i="1"/>
  <c r="H60" i="1"/>
  <c r="H46" i="1" s="1"/>
  <c r="H56" i="1" s="1"/>
  <c r="M56" i="1" s="1"/>
  <c r="H63" i="1"/>
  <c r="M63" i="1" s="1"/>
  <c r="E94" i="1"/>
  <c r="M94" i="1" s="1"/>
  <c r="H41" i="1"/>
  <c r="M41" i="1" s="1"/>
  <c r="H30" i="1"/>
  <c r="E331" i="1"/>
  <c r="G57" i="1"/>
  <c r="K59" i="1"/>
  <c r="E319" i="1"/>
  <c r="M319" i="1" s="1"/>
  <c r="E270" i="1"/>
  <c r="M270" i="1" s="1"/>
  <c r="G291" i="1"/>
  <c r="G331" i="1"/>
  <c r="G327" i="1" s="1"/>
  <c r="G329" i="1" s="1"/>
  <c r="G210" i="1"/>
  <c r="K61" i="1"/>
  <c r="G60" i="1"/>
  <c r="G455" i="1"/>
  <c r="G456" i="1" s="1"/>
  <c r="F60" i="1"/>
  <c r="F351" i="1"/>
  <c r="F348" i="1" s="1"/>
  <c r="F349" i="1" s="1"/>
  <c r="F334" i="1"/>
  <c r="M334" i="1" s="1"/>
  <c r="I202" i="1"/>
  <c r="E348" i="1"/>
  <c r="M57" i="1" l="1"/>
  <c r="P58" i="1"/>
  <c r="I230" i="1"/>
  <c r="M60" i="1"/>
  <c r="E349" i="1"/>
  <c r="M349" i="1" s="1"/>
  <c r="M348" i="1"/>
  <c r="M68" i="1"/>
  <c r="M313" i="1"/>
  <c r="M515" i="1"/>
  <c r="M40" i="1"/>
  <c r="M323" i="1"/>
  <c r="M470" i="1"/>
  <c r="M506" i="1"/>
  <c r="M351" i="1"/>
  <c r="M475" i="1"/>
  <c r="M70" i="1"/>
  <c r="M488" i="1"/>
  <c r="M39" i="1"/>
  <c r="M468" i="1"/>
  <c r="F332" i="1"/>
  <c r="M332" i="1" s="1"/>
  <c r="G240" i="1"/>
  <c r="G237" i="1" s="1"/>
  <c r="G238" i="1" s="1"/>
  <c r="G233" i="1"/>
  <c r="G231" i="1" s="1"/>
  <c r="G242" i="1"/>
  <c r="M242" i="1" s="1"/>
  <c r="E327" i="1"/>
  <c r="I26" i="1"/>
  <c r="Q348" i="1"/>
  <c r="E241" i="1"/>
  <c r="F241" i="1"/>
  <c r="F245" i="1"/>
  <c r="M245" i="1" s="1"/>
  <c r="E320" i="1"/>
  <c r="M320" i="1" s="1"/>
  <c r="E296" i="1"/>
  <c r="M296" i="1" s="1"/>
  <c r="E294" i="1"/>
  <c r="M294" i="1" s="1"/>
  <c r="G292" i="1"/>
  <c r="G559" i="1"/>
  <c r="M559" i="1" s="1"/>
  <c r="H455" i="1"/>
  <c r="M455" i="1" s="1"/>
  <c r="H471" i="1"/>
  <c r="M471" i="1" s="1"/>
  <c r="J450" i="1"/>
  <c r="J452" i="1" s="1"/>
  <c r="J457" i="1"/>
  <c r="E450" i="1"/>
  <c r="E456" i="1"/>
  <c r="M456" i="1" s="1"/>
  <c r="F46" i="1"/>
  <c r="E210" i="1"/>
  <c r="K57" i="1"/>
  <c r="G450" i="1"/>
  <c r="G31" i="1"/>
  <c r="G229" i="1"/>
  <c r="M229" i="1" s="1"/>
  <c r="G208" i="1"/>
  <c r="G46" i="1"/>
  <c r="G54" i="1" s="1"/>
  <c r="K60" i="1"/>
  <c r="F331" i="1"/>
  <c r="F327" i="1" s="1"/>
  <c r="F210" i="1"/>
  <c r="P47" i="1" l="1"/>
  <c r="M210" i="1"/>
  <c r="M46" i="1"/>
  <c r="M331" i="1"/>
  <c r="E329" i="1"/>
  <c r="M327" i="1"/>
  <c r="E451" i="1"/>
  <c r="F54" i="1"/>
  <c r="M54" i="1" s="1"/>
  <c r="F329" i="1"/>
  <c r="K54" i="1"/>
  <c r="F240" i="1"/>
  <c r="F237" i="1" s="1"/>
  <c r="F238" i="1" s="1"/>
  <c r="F233" i="1"/>
  <c r="F231" i="1" s="1"/>
  <c r="G212" i="1"/>
  <c r="G213" i="1" s="1"/>
  <c r="G230" i="1"/>
  <c r="E240" i="1"/>
  <c r="E233" i="1"/>
  <c r="E291" i="1"/>
  <c r="M291" i="1" s="1"/>
  <c r="H450" i="1"/>
  <c r="H452" i="1" s="1"/>
  <c r="M452" i="1" s="1"/>
  <c r="H457" i="1"/>
  <c r="M457" i="1" s="1"/>
  <c r="G451" i="1"/>
  <c r="K47" i="1"/>
  <c r="G30" i="1"/>
  <c r="G227" i="1"/>
  <c r="M227" i="1" s="1"/>
  <c r="E31" i="1"/>
  <c r="E208" i="1"/>
  <c r="F208" i="1"/>
  <c r="F31" i="1"/>
  <c r="M208" i="1" l="1"/>
  <c r="M450" i="1"/>
  <c r="E231" i="1"/>
  <c r="M231" i="1" s="1"/>
  <c r="E237" i="1"/>
  <c r="M31" i="1"/>
  <c r="M451" i="1"/>
  <c r="M329" i="1"/>
  <c r="N209" i="1"/>
  <c r="E212" i="1"/>
  <c r="E230" i="1"/>
  <c r="F212" i="1"/>
  <c r="F213" i="1" s="1"/>
  <c r="F230" i="1"/>
  <c r="F223" i="1" s="1"/>
  <c r="F225" i="1" s="1"/>
  <c r="G35" i="1"/>
  <c r="G211" i="1"/>
  <c r="G202" i="1" s="1"/>
  <c r="G204" i="1" s="1"/>
  <c r="K450" i="1"/>
  <c r="E292" i="1"/>
  <c r="M292" i="1" s="1"/>
  <c r="K209" i="1"/>
  <c r="E30" i="1"/>
  <c r="G223" i="1"/>
  <c r="G225" i="1" s="1"/>
  <c r="F30" i="1"/>
  <c r="K31" i="1"/>
  <c r="E238" i="1" l="1"/>
  <c r="M238" i="1" s="1"/>
  <c r="M30" i="1"/>
  <c r="E35" i="1"/>
  <c r="E213" i="1"/>
  <c r="E211" i="1"/>
  <c r="E223" i="1"/>
  <c r="G36" i="1"/>
  <c r="G32" i="1"/>
  <c r="F211" i="1"/>
  <c r="F35" i="1"/>
  <c r="K30" i="1"/>
  <c r="E32" i="1" l="1"/>
  <c r="E225" i="1"/>
  <c r="M225" i="1" s="1"/>
  <c r="N213" i="1"/>
  <c r="M213" i="1"/>
  <c r="F202" i="1"/>
  <c r="F204" i="1" s="1"/>
  <c r="E202" i="1"/>
  <c r="F36" i="1"/>
  <c r="M36" i="1" s="1"/>
  <c r="F32" i="1"/>
  <c r="G33" i="1"/>
  <c r="G26" i="1"/>
  <c r="G27" i="1" s="1"/>
  <c r="H243" i="1"/>
  <c r="H259" i="1"/>
  <c r="J243" i="1"/>
  <c r="M243" i="1" l="1"/>
  <c r="H260" i="1"/>
  <c r="M259" i="1"/>
  <c r="E33" i="1"/>
  <c r="E26" i="1"/>
  <c r="E204" i="1"/>
  <c r="R215" i="1"/>
  <c r="F33" i="1"/>
  <c r="F26" i="1"/>
  <c r="F27" i="1" s="1"/>
  <c r="J240" i="1"/>
  <c r="J237" i="1" s="1"/>
  <c r="H240" i="1"/>
  <c r="H256" i="1"/>
  <c r="J241" i="1"/>
  <c r="J233" i="1" s="1"/>
  <c r="H241" i="1" l="1"/>
  <c r="M256" i="1"/>
  <c r="H237" i="1"/>
  <c r="M240" i="1"/>
  <c r="N204" i="1"/>
  <c r="M204" i="1"/>
  <c r="E27" i="1"/>
  <c r="M27" i="1" s="1"/>
  <c r="M33" i="1"/>
  <c r="M260" i="1"/>
  <c r="J230" i="1"/>
  <c r="J223" i="1" s="1"/>
  <c r="J226" i="1" s="1"/>
  <c r="J232" i="1"/>
  <c r="J239" i="1"/>
  <c r="Q215" i="1"/>
  <c r="J212" i="1"/>
  <c r="H258" i="1"/>
  <c r="M258" i="1" s="1"/>
  <c r="H239" i="1" l="1"/>
  <c r="M239" i="1" s="1"/>
  <c r="M237" i="1"/>
  <c r="H233" i="1"/>
  <c r="M241" i="1"/>
  <c r="J211" i="1"/>
  <c r="J214" i="1"/>
  <c r="H212" i="1" l="1"/>
  <c r="M233" i="1"/>
  <c r="H232" i="1"/>
  <c r="M232" i="1" s="1"/>
  <c r="H230" i="1"/>
  <c r="J35" i="1"/>
  <c r="J202" i="1"/>
  <c r="M230" i="1" l="1"/>
  <c r="H223" i="1"/>
  <c r="H214" i="1"/>
  <c r="M212" i="1"/>
  <c r="H211" i="1"/>
  <c r="N211" i="1" s="1"/>
  <c r="R348" i="1"/>
  <c r="J205" i="1"/>
  <c r="J32" i="1"/>
  <c r="J37" i="1"/>
  <c r="H226" i="1" l="1"/>
  <c r="M226" i="1" s="1"/>
  <c r="M223" i="1"/>
  <c r="M211" i="1"/>
  <c r="K211" i="1"/>
  <c r="H35" i="1"/>
  <c r="H202" i="1"/>
  <c r="N212" i="1"/>
  <c r="M214" i="1"/>
  <c r="N214" i="1"/>
  <c r="J26" i="1"/>
  <c r="J28" i="1" s="1"/>
  <c r="J34" i="1"/>
  <c r="M202" i="1" l="1"/>
  <c r="H205" i="1"/>
  <c r="P348" i="1"/>
  <c r="K203" i="1"/>
  <c r="M35" i="1"/>
  <c r="H32" i="1"/>
  <c r="H37" i="1"/>
  <c r="M37" i="1" s="1"/>
  <c r="K35" i="1"/>
  <c r="N203" i="1"/>
  <c r="N215" i="1" s="1"/>
  <c r="M32" i="1" l="1"/>
  <c r="H34" i="1"/>
  <c r="M34" i="1" s="1"/>
  <c r="H26" i="1"/>
  <c r="K32" i="1"/>
  <c r="M205" i="1"/>
  <c r="N205" i="1"/>
  <c r="H28" i="1" l="1"/>
  <c r="M28" i="1" s="1"/>
  <c r="M26" i="1"/>
  <c r="K26" i="1"/>
</calcChain>
</file>

<file path=xl/sharedStrings.xml><?xml version="1.0" encoding="utf-8"?>
<sst xmlns="http://schemas.openxmlformats.org/spreadsheetml/2006/main" count="657" uniqueCount="175">
  <si>
    <t>ОБЪЕМЫ И  ИСТОЧНИКИ</t>
  </si>
  <si>
    <t>№ п/п</t>
  </si>
  <si>
    <t>Наименование  Программы, подпрограммы Программы, основного мероприятия подпрограммы   Программы</t>
  </si>
  <si>
    <t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</t>
  </si>
  <si>
    <t>2021 г.</t>
  </si>
  <si>
    <t>2022 г.</t>
  </si>
  <si>
    <t>2023г.</t>
  </si>
  <si>
    <t>2024г.</t>
  </si>
  <si>
    <t>2025г.</t>
  </si>
  <si>
    <t>средства федерального бюджета</t>
  </si>
  <si>
    <t>средства краевого бюджета,в т.ч. предусмотренные:</t>
  </si>
  <si>
    <t>Ответственному исполнителю- Управлению муниципального хозяйства администрации Минераловодского городского округа</t>
  </si>
  <si>
    <t>средства  местного бюджета ,в т.ч. предусмотренные</t>
  </si>
  <si>
    <t>Участнику 1: МБУ «Управление городским хозяйством»</t>
  </si>
  <si>
    <t>Средства  внебюджетных фондов</t>
  </si>
  <si>
    <t>Прогнозируемые поступления средств в местный бюджет</t>
  </si>
  <si>
    <t>Выпадающие доходы местного бюджета</t>
  </si>
  <si>
    <t>Иные средства</t>
  </si>
  <si>
    <t>1.</t>
  </si>
  <si>
    <t>Бюджет округа , в т.ч.</t>
  </si>
  <si>
    <t>средства краевого бюджета ,</t>
  </si>
  <si>
    <t>в т.ч. предусмотренные:</t>
  </si>
  <si>
    <t xml:space="preserve">средства местного бюджета,  в т.ч. предусмотренные </t>
  </si>
  <si>
    <t xml:space="preserve">Основное  мероприятие: </t>
  </si>
  <si>
    <t>Строительство, реконструкция и модернизация улично-дорожной сети, всего</t>
  </si>
  <si>
    <t>средства федерального бюджета, в т.ч. предусмотренные:</t>
  </si>
  <si>
    <t>Проектирование, строительство (реконструкция) автомобильных дорог общего пользования местного значения с твердым покрытием 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за счет средств краевого бюджета (Реконструкция второй очереди автомобильной дороги «Кавказ»-хутор Лысогорский)- 1 этап</t>
  </si>
  <si>
    <t>Строительство и реконструкция автомобильных дорог общего пользования местного значения (Реконструкция второй очереди автомобильной дороги «Кавказ»-хутор Лысогорский),не обеспеченных связью с сетью автомобильных дорог с твердым покрытием в 2018 году (проектно-изыскательские работы)-(2 этап)</t>
  </si>
  <si>
    <t>1.1.3.</t>
  </si>
  <si>
    <t>Ответственному исполнителю:</t>
  </si>
  <si>
    <t>Управлению муниципального хозяйства администрации Минераловодского городского округа</t>
  </si>
  <si>
    <t>1.2.</t>
  </si>
  <si>
    <t>Основное мероприятие:</t>
  </si>
  <si>
    <t>Ведение учета отреконструированных автомобильных дорог населенных пунктов Минераловодского городского округа</t>
  </si>
  <si>
    <t>1.2.1.</t>
  </si>
  <si>
    <t xml:space="preserve">Подготовка документации о вводе в эксплуатацию  отреконструированных автомобильных дорогах населенных пунктов Минераловодского городского округа для поставки на кадастровый учет </t>
  </si>
  <si>
    <t>2.</t>
  </si>
  <si>
    <t xml:space="preserve">Подпрограмма </t>
  </si>
  <si>
    <t xml:space="preserve"> «Содержание улично-дорожной сети», всего</t>
  </si>
  <si>
    <t>Бюджет округа, в т.ч.</t>
  </si>
  <si>
    <t xml:space="preserve">средства    местного бюджета, в т.ч. предусмотренные </t>
  </si>
  <si>
    <t>2.1.</t>
  </si>
  <si>
    <t>2.1.1.</t>
  </si>
  <si>
    <t>Ремонт асфальтобетонного покрытия  дорог  Минераловодского городского округа</t>
  </si>
  <si>
    <t>2.1.2.</t>
  </si>
  <si>
    <t>Ямочный ремонт дорог  Минераловодского городского округа</t>
  </si>
  <si>
    <t>2.1.3.</t>
  </si>
  <si>
    <t>средства    местного бюджета, в т.ч. предусмотренные</t>
  </si>
  <si>
    <t>2.1.4.</t>
  </si>
  <si>
    <t>2.1.5.</t>
  </si>
  <si>
    <t xml:space="preserve">Ремонт и очистка ливневых  канализаций </t>
  </si>
  <si>
    <t>Бюджет округа, в т.ч</t>
  </si>
  <si>
    <t>2.1.6.</t>
  </si>
  <si>
    <t>Установка искусственных дорожных неровностей</t>
  </si>
  <si>
    <t>2.1.7.</t>
  </si>
  <si>
    <t>Зимнее содержание автомобильных  дорог Минераловодского городского округа</t>
  </si>
  <si>
    <t xml:space="preserve">Нанесение  дорожных  разметок на автомобильных дорогах </t>
  </si>
  <si>
    <t xml:space="preserve">Содержание ливневых  канализаций </t>
  </si>
  <si>
    <t>Механизированная уборка дорог</t>
  </si>
  <si>
    <t>2.2.</t>
  </si>
  <si>
    <t>средства    краевого  бюджета</t>
  </si>
  <si>
    <t xml:space="preserve">средства    местного бюджета , в т.ч. предусмотренные </t>
  </si>
  <si>
    <t xml:space="preserve">Капитальный ремонт и ремонт автомобильных дорог общего пользования местного значения </t>
  </si>
  <si>
    <t>Капитальный ремонт автодорожного моста через ж/д  пути в створе улиц Железноводская-Ломовая</t>
  </si>
  <si>
    <t>Прочие расходы по капитальному  ремонту автодорожного моста через ж/д  пути в створе улиц Железноводская-Ломовая (Проектно-изыскательские работы, утилизация мусора, авторский надзор, стройконтроль)</t>
  </si>
  <si>
    <t>Капитальный ремонт автомобильной дороги: Подъезд к х. Безивановка от а/д «Минводы-Греческое (км 0+000-км  7+900)»:</t>
  </si>
  <si>
    <t>- 1 пусковой  комплекс -2021 год;</t>
  </si>
  <si>
    <t xml:space="preserve"> -2 пусковой комплекс -2022 год</t>
  </si>
  <si>
    <t>Прочие расходы по капитальному ремонту автомобильной дороги: Подъезд к х. Безивановка от а/д «Минводы-Греческое (км 0+000-км  7+900)» - (авторский надзор и строительный контроль)</t>
  </si>
  <si>
    <t>-1 пусковой комплекс -2021 год;</t>
  </si>
  <si>
    <t>Капитальный  ремонт мостового сооружения-путепровод через железнодорожные пути, адрес (местоположение): Ставропольский край, Минераловодский городской округ, в границах улицы Островского и улицы Советская</t>
  </si>
  <si>
    <t xml:space="preserve">Прочие расходы по капитальному ремонту мостового сооружения-путепровод через железнодорожные пути, адрес (местоположение): Ставропольский край, Минераловодский городской округ, в границах улицы Островского и улицы Советская </t>
  </si>
  <si>
    <t>3.</t>
  </si>
  <si>
    <t>Подпрограмма   «Обеспечение безопасности дорожного движения», всего</t>
  </si>
  <si>
    <t xml:space="preserve">Основное мероприятие: </t>
  </si>
  <si>
    <t>Повышение надежности и безопасности дорожного движения на автомобильных дорогах общего пользования местного значения</t>
  </si>
  <si>
    <t>3.1.1.</t>
  </si>
  <si>
    <t>Ремонт и установка дорожных знаков</t>
  </si>
  <si>
    <t>Проведение экспертизы сметной стоимости объектов ремонта</t>
  </si>
  <si>
    <t>Содержание и ремонт светофорных объектов</t>
  </si>
  <si>
    <t>Установка светофоров</t>
  </si>
  <si>
    <t>3.2.</t>
  </si>
  <si>
    <t>Основное  мероприятие:</t>
  </si>
  <si>
    <t>Информирование населения Минераловодского городского округа по мероприятиям безопасности дорожного движения в СМИ и информационно-телекоммуникационной  сети «Интернет»</t>
  </si>
  <si>
    <t>3.2.1.</t>
  </si>
  <si>
    <t>Подготовка и опубликование информации о  реализации мероприятий по безопасности дорожного движения в газете «Минеральные Воды» и информационно-телекоммуникационной  сети «Интернет»</t>
  </si>
  <si>
    <t>3.1.</t>
  </si>
  <si>
    <t>3.1.2.</t>
  </si>
  <si>
    <t>3.1.3.</t>
  </si>
  <si>
    <t>3.1.4.</t>
  </si>
  <si>
    <t>3.1.5.</t>
  </si>
  <si>
    <t>3.1.6.</t>
  </si>
  <si>
    <t>1.1.</t>
  </si>
  <si>
    <t>1.1.1.</t>
  </si>
  <si>
    <t>1.1.2.</t>
  </si>
  <si>
    <t>2.2.1.</t>
  </si>
  <si>
    <t>2.2.2.</t>
  </si>
  <si>
    <t>Таблица № 3</t>
  </si>
  <si>
    <t>Капитальный ремонт  моста через р. Кума в с. Прикумское Минераловодского городского округа"</t>
  </si>
  <si>
    <t>Капитальный ремонт и ремонт автомобильных дорог общего пользования местного значения  муниципальных округов и городских округов Ставропольского края</t>
  </si>
  <si>
    <t>3.3.</t>
  </si>
  <si>
    <t>Реализация регионального проекта "Безопасность дорожного движения"</t>
  </si>
  <si>
    <t>3.3.1.</t>
  </si>
  <si>
    <t>Создание и обеспечение деятельности специализированных центров по профилактике детского дорожно-транспортного травматизма на базе образовательных организаций Минераловодского городского округа</t>
  </si>
  <si>
    <t>3.1.7.</t>
  </si>
  <si>
    <t>Проведение оценки уязвимости объектов транспортной инфраструктуры</t>
  </si>
  <si>
    <t>Разработка проектов организации дорожного движения, проведение диагностики автомобильных работ</t>
  </si>
  <si>
    <t>3.1.8.</t>
  </si>
  <si>
    <t>Обустройство остановочных пунктов</t>
  </si>
  <si>
    <t>Разработка сметной документации</t>
  </si>
  <si>
    <t>2.2.3.</t>
  </si>
  <si>
    <t>Содержание,капитальный ремонт и ремонт  улично-дорожной сети</t>
  </si>
  <si>
    <t>Расходы на ремонт улично-дорожной сети</t>
  </si>
  <si>
    <t xml:space="preserve">в том числе </t>
  </si>
  <si>
    <t>Расходы на  содержание улично-дорожной сети</t>
  </si>
  <si>
    <t>2.3.</t>
  </si>
  <si>
    <t>2.2.4.</t>
  </si>
  <si>
    <t>2.3.1.</t>
  </si>
  <si>
    <t>2.3.2.</t>
  </si>
  <si>
    <t>2.3.2.2</t>
  </si>
  <si>
    <t>2.3.2.3</t>
  </si>
  <si>
    <t>2.3.2.4</t>
  </si>
  <si>
    <t>2.3.2.5</t>
  </si>
  <si>
    <t>2.3.2.6</t>
  </si>
  <si>
    <t>2.3.2.7</t>
  </si>
  <si>
    <t>2.3.2.8</t>
  </si>
  <si>
    <t>2.3.2.1</t>
  </si>
  <si>
    <t>2.3.2.9</t>
  </si>
  <si>
    <t>Разработка проектно-сметной документации на капитальный ремонт автодорожных мостов (через ж/д по ул. Островского через реку Кума в с. Прикумское)</t>
  </si>
  <si>
    <t>1.1.4.</t>
  </si>
  <si>
    <t>Выполнение  инженерных изысканий и подготовка  проектной документации на строительство  (реконструкцию) автомобильных дорог общего пользования местного значения муниципальных  образований, расположенных в границах региона Кавказских Минеральных Вод</t>
  </si>
  <si>
    <t>1.1.4.1.</t>
  </si>
  <si>
    <t xml:space="preserve">Проектирование, строительство ( реконструкция) автомобильных дорог общего пользования местного значения  с твердым покрытием до сельских  населенных пунктов, не имеющих круглогодичной связи с сетью автомобильных дорог общего пользования, а также на их капитальный ремонт и ремонт </t>
  </si>
  <si>
    <t>1.1.3.1.</t>
  </si>
  <si>
    <t>Строительство  автомобильной  дороги «Подъезд к хутору Утренняя Долина от автомобильной дороги «Ставрополь-Александровское- Минеральные Воды» (проектно-изыскательские работы)</t>
  </si>
  <si>
    <t>1.1.3.2.</t>
  </si>
  <si>
    <t xml:space="preserve">Строительство  автомобильной  дороги «Подъезд к хутору Утренняя Долина от автомобильной дороги «Ставрополь-Александровское- Минеральные Воды» </t>
  </si>
  <si>
    <t xml:space="preserve">Подпрограмма  «Модернизация улично-дорожной сети», всего </t>
  </si>
  <si>
    <t>Объем финансового обеспечения  по годам,  в тыс.руб.</t>
  </si>
  <si>
    <t>Реконструкция автомобильной дороги от автомобильной дороги  "Кавказ Суворовская"- с. Гражданское- п. Красное поле- с. Сунжа- до автомобильной дороги "Кавказ-Суворовская" (инженерные изыскания и подготовкаа пректной документации)</t>
  </si>
  <si>
    <t>1.1.4.2.</t>
  </si>
  <si>
    <t xml:space="preserve">Реконструкция автомобильной дороги от автомобильной дороги  "Кавказ Суворовская"- с. Гражданское- п. Красное поле- с. Сунжа- до автомобильной дороги "Кавказ-Суворовская" </t>
  </si>
  <si>
    <t>Установка опор пешеходных переходов,ограждений,проекционных пешеходных ограждений</t>
  </si>
  <si>
    <t xml:space="preserve">к изменениям, которые вносятся в муниципальную </t>
  </si>
  <si>
    <t>утвержденную постановлением  администрации</t>
  </si>
  <si>
    <t>к муниципальной программе Минераловодского</t>
  </si>
  <si>
    <t>городского округа "Развитие транспортной системы и</t>
  </si>
  <si>
    <t>обеспечение безопасности дорожного движения"</t>
  </si>
  <si>
    <t>1.1.3.3.</t>
  </si>
  <si>
    <t>Строительство  автомобильной  дороги «Кавказ" - хутор им. Тельмана (инженерные изыскания и подготовка проектной документации)</t>
  </si>
  <si>
    <t>"Развитие  транспортной системы и обеспечение 						_x000D_
безопасности дорожного движения",</t>
  </si>
  <si>
    <t xml:space="preserve">Муниципальная программа Минераловодского муниципального округа  Ставропольского края «Развитие транспортной системы и обеспечение безопасности дорожного движения», всего </t>
  </si>
  <si>
    <t>Ответственному исполнителю- Управлению муниципального хозяйства администрации Минераловодского муниципального округа  Ставропольского края</t>
  </si>
  <si>
    <t>Соисполнителю-Управлению образования администрации Минераловодского муниципального округа  Ставропольского края</t>
  </si>
  <si>
    <t>Ответственному исполнителю-Управлению муниципального хозяйства администрации Минераловодского муниципального округа  Ставропольского края</t>
  </si>
  <si>
    <t>Соисполнителю-Управлению образования администрации Минераловодского муниципального  округа   Ставропольского края</t>
  </si>
  <si>
    <t>Приложение № 7</t>
  </si>
  <si>
    <t>Приложение 3</t>
  </si>
  <si>
    <t>средства бюджета МГО</t>
  </si>
  <si>
    <t>средства бюджета ММО</t>
  </si>
  <si>
    <t>Ответственному исполнителю: Управлению муниципального хозяйства администрации Минераловодского муниципального округа  Ставропольского края</t>
  </si>
  <si>
    <t xml:space="preserve">Средства бюджета  округа (далее – бюджет округа), в т.ч. 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</si>
  <si>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</si>
  <si>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</si>
  <si>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 xml:space="preserve"> </t>
  </si>
  <si>
    <t>"Развитие транспортной системы и обеспечение  безопасности  дорожного движения"</t>
  </si>
  <si>
    <t>Ответственному исполнителю:      Ответственному исполнителю- Управлению муниципального хозяйства администрации Минераловодского муниципального округа  Ставропольского края</t>
  </si>
  <si>
    <t>Капитальный ремонт и ремонт автомобильных дорог общего пользования местного значения  в Минераловодском муниципальном  округе  Ставропольского края</t>
  </si>
  <si>
    <t>06.12.2019 № 2675</t>
  </si>
  <si>
    <t xml:space="preserve">Минераловодского городского округа от  </t>
  </si>
  <si>
    <t>округа Ставропольского края</t>
  </si>
  <si>
    <t xml:space="preserve">Ремонт дорог с гравийным покрытием  </t>
  </si>
  <si>
    <t xml:space="preserve">Ремонт тротуаров </t>
  </si>
  <si>
    <t xml:space="preserve">программу Минераловодского городского </t>
  </si>
  <si>
    <t>финансового обеспечения муниципальной программы Минераловодского городского округа Ставропольскаого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</si>
</sst>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Arial Unicode MS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Arial Unicode MS"/>
      <family val="2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.5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rgb="FF000000"/>
      <name val="Arial Unicode MS"/>
      <family val="2"/>
      <charset val="204"/>
    </font>
    <font>
      <sz val="7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7">
    <xf numFmtId="0" fontId="0" fillId="0" borderId="0" xfId="0"/>
    <xf numFmtId="0" fontId="10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10" fillId="0" borderId="8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4" xfId="0" applyFont="1" applyBorder="1" applyAlignment="1">
      <alignment wrapText="1"/>
    </xf>
    <xf numFmtId="0" fontId="4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4" fillId="0" borderId="7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5" fillId="0" borderId="9" xfId="0" applyFont="1" applyBorder="1" applyAlignment="1">
      <alignment vertical="top" wrapText="1"/>
    </xf>
    <xf numFmtId="0" fontId="14" fillId="0" borderId="9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9" fillId="0" borderId="9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7" fillId="0" borderId="9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2" fillId="0" borderId="4" xfId="0" applyFont="1" applyBorder="1" applyAlignment="1">
      <alignment horizontal="center" vertical="top" wrapText="1"/>
    </xf>
    <xf numFmtId="0" fontId="9" fillId="0" borderId="10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9" fillId="0" borderId="10" xfId="0" applyFont="1" applyBorder="1" applyAlignment="1">
      <alignment wrapText="1"/>
    </xf>
    <xf numFmtId="0" fontId="1" fillId="0" borderId="4" xfId="0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13" fillId="0" borderId="6" xfId="0" applyFont="1" applyBorder="1" applyAlignment="1">
      <alignment wrapText="1"/>
    </xf>
    <xf numFmtId="0" fontId="5" fillId="0" borderId="10" xfId="0" applyFont="1" applyBorder="1" applyAlignment="1">
      <alignment vertical="top" wrapText="1"/>
    </xf>
    <xf numFmtId="14" fontId="1" fillId="0" borderId="6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7" fillId="0" borderId="8" xfId="0" applyFont="1" applyBorder="1" applyAlignment="1">
      <alignment vertical="top" wrapText="1"/>
    </xf>
    <xf numFmtId="0" fontId="7" fillId="0" borderId="8" xfId="0" applyFont="1" applyBorder="1" applyAlignment="1">
      <alignment wrapText="1"/>
    </xf>
    <xf numFmtId="0" fontId="3" fillId="0" borderId="4" xfId="0" applyFont="1" applyBorder="1" applyAlignment="1">
      <alignment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14" fontId="10" fillId="0" borderId="8" xfId="0" applyNumberFormat="1" applyFont="1" applyBorder="1" applyAlignment="1">
      <alignment horizontal="center" vertical="top" wrapText="1"/>
    </xf>
    <xf numFmtId="14" fontId="10" fillId="0" borderId="6" xfId="0" applyNumberFormat="1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14" fontId="10" fillId="0" borderId="12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2" fontId="0" fillId="0" borderId="0" xfId="0" applyNumberFormat="1"/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0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8" fillId="0" borderId="0" xfId="0" applyFont="1"/>
    <xf numFmtId="0" fontId="10" fillId="0" borderId="1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5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7" fillId="0" borderId="9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wrapText="1"/>
    </xf>
    <xf numFmtId="0" fontId="3" fillId="0" borderId="9" xfId="0" applyFont="1" applyBorder="1" applyAlignment="1">
      <alignment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0" fillId="0" borderId="0" xfId="0" applyFill="1"/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2" fontId="16" fillId="0" borderId="0" xfId="0" applyNumberFormat="1" applyFont="1" applyBorder="1" applyAlignment="1">
      <alignment horizontal="center" wrapText="1"/>
    </xf>
    <xf numFmtId="0" fontId="10" fillId="0" borderId="0" xfId="0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wrapText="1"/>
    </xf>
    <xf numFmtId="2" fontId="10" fillId="0" borderId="0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wrapText="1"/>
    </xf>
    <xf numFmtId="0" fontId="18" fillId="0" borderId="0" xfId="0" applyFont="1" applyBorder="1" applyAlignment="1">
      <alignment horizontal="center" wrapText="1"/>
    </xf>
    <xf numFmtId="164" fontId="10" fillId="0" borderId="0" xfId="0" applyNumberFormat="1" applyFont="1" applyBorder="1" applyAlignment="1">
      <alignment horizontal="center" wrapText="1"/>
    </xf>
    <xf numFmtId="164" fontId="1" fillId="0" borderId="0" xfId="0" applyNumberFormat="1" applyFont="1" applyBorder="1" applyAlignment="1">
      <alignment horizontal="center" wrapText="1"/>
    </xf>
    <xf numFmtId="2" fontId="10" fillId="0" borderId="0" xfId="0" applyNumberFormat="1" applyFont="1" applyFill="1" applyBorder="1" applyAlignment="1">
      <alignment horizontal="center" wrapText="1"/>
    </xf>
    <xf numFmtId="2" fontId="1" fillId="0" borderId="0" xfId="0" applyNumberFormat="1" applyFont="1" applyBorder="1" applyAlignment="1">
      <alignment horizontal="center" vertical="center" wrapText="1"/>
    </xf>
    <xf numFmtId="2" fontId="15" fillId="0" borderId="0" xfId="0" applyNumberFormat="1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1" fontId="10" fillId="0" borderId="0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wrapText="1"/>
    </xf>
    <xf numFmtId="0" fontId="9" fillId="0" borderId="9" xfId="0" applyFont="1" applyFill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20" fillId="0" borderId="9" xfId="0" applyFont="1" applyFill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0" fontId="14" fillId="0" borderId="8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2" fontId="15" fillId="0" borderId="1" xfId="0" applyNumberFormat="1" applyFont="1" applyBorder="1" applyAlignment="1">
      <alignment horizontal="center" wrapText="1"/>
    </xf>
    <xf numFmtId="0" fontId="2" fillId="0" borderId="0" xfId="0" applyFont="1" applyFill="1" applyBorder="1" applyAlignment="1">
      <alignment vertical="top" wrapText="1"/>
    </xf>
    <xf numFmtId="2" fontId="0" fillId="0" borderId="0" xfId="0" applyNumberFormat="1" applyFill="1"/>
    <xf numFmtId="0" fontId="7" fillId="0" borderId="9" xfId="0" applyFont="1" applyBorder="1" applyAlignment="1">
      <alignment vertical="center" wrapText="1"/>
    </xf>
    <xf numFmtId="0" fontId="2" fillId="0" borderId="8" xfId="0" applyFont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9" fillId="0" borderId="9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9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2" fontId="10" fillId="0" borderId="8" xfId="0" applyNumberFormat="1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1" fillId="0" borderId="12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12" xfId="0" applyFont="1" applyBorder="1" applyAlignment="1">
      <alignment horizontal="center" vertical="top" wrapText="1"/>
    </xf>
    <xf numFmtId="2" fontId="16" fillId="0" borderId="10" xfId="0" applyNumberFormat="1" applyFont="1" applyFill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2" fontId="15" fillId="0" borderId="1" xfId="0" applyNumberFormat="1" applyFont="1" applyBorder="1" applyAlignment="1">
      <alignment horizontal="center" wrapText="1"/>
    </xf>
    <xf numFmtId="0" fontId="1" fillId="0" borderId="12" xfId="0" applyFont="1" applyBorder="1" applyAlignment="1">
      <alignment horizontal="center" vertical="top" wrapText="1"/>
    </xf>
    <xf numFmtId="2" fontId="1" fillId="0" borderId="12" xfId="0" applyNumberFormat="1" applyFont="1" applyBorder="1" applyAlignment="1">
      <alignment horizontal="center" vertical="top" wrapText="1"/>
    </xf>
    <xf numFmtId="2" fontId="1" fillId="0" borderId="12" xfId="0" applyNumberFormat="1" applyFont="1" applyBorder="1" applyAlignment="1">
      <alignment horizontal="center" wrapText="1"/>
    </xf>
    <xf numFmtId="2" fontId="21" fillId="0" borderId="0" xfId="0" applyNumberFormat="1" applyFont="1"/>
    <xf numFmtId="0" fontId="1" fillId="0" borderId="1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Fill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4" fillId="0" borderId="9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7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10" fillId="0" borderId="9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10" fillId="0" borderId="12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3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16" fontId="19" fillId="0" borderId="9" xfId="0" applyNumberFormat="1" applyFont="1" applyBorder="1" applyAlignment="1">
      <alignment horizontal="center" vertical="top" wrapText="1"/>
    </xf>
    <xf numFmtId="0" fontId="4" fillId="0" borderId="9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1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14" fontId="10" fillId="0" borderId="9" xfId="0" applyNumberFormat="1" applyFont="1" applyBorder="1" applyAlignment="1">
      <alignment horizontal="center" vertical="top" wrapText="1"/>
    </xf>
    <xf numFmtId="2" fontId="10" fillId="0" borderId="10" xfId="0" applyNumberFormat="1" applyFont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5" fillId="0" borderId="10" xfId="0" applyFont="1" applyBorder="1" applyAlignment="1">
      <alignment horizontal="center" wrapText="1"/>
    </xf>
    <xf numFmtId="16" fontId="2" fillId="0" borderId="7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wrapText="1"/>
    </xf>
    <xf numFmtId="2" fontId="1" fillId="0" borderId="11" xfId="0" applyNumberFormat="1" applyFont="1" applyBorder="1" applyAlignment="1">
      <alignment horizontal="center" wrapText="1"/>
    </xf>
    <xf numFmtId="0" fontId="1" fillId="0" borderId="11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top" wrapText="1"/>
    </xf>
    <xf numFmtId="14" fontId="10" fillId="0" borderId="7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wrapText="1"/>
    </xf>
    <xf numFmtId="1" fontId="10" fillId="0" borderId="10" xfId="0" applyNumberFormat="1" applyFont="1" applyBorder="1" applyAlignment="1">
      <alignment horizontal="center" wrapText="1"/>
    </xf>
    <xf numFmtId="2" fontId="10" fillId="0" borderId="11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4" fillId="0" borderId="9" xfId="0" applyFont="1" applyFill="1" applyBorder="1" applyAlignment="1">
      <alignment vertical="top" wrapText="1"/>
    </xf>
    <xf numFmtId="0" fontId="7" fillId="0" borderId="7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7" fillId="0" borderId="9" xfId="0" applyFont="1" applyBorder="1" applyAlignment="1">
      <alignment vertical="top" wrapText="1"/>
    </xf>
    <xf numFmtId="0" fontId="0" fillId="0" borderId="6" xfId="0" applyBorder="1"/>
    <xf numFmtId="0" fontId="0" fillId="0" borderId="4" xfId="0" applyBorder="1"/>
    <xf numFmtId="0" fontId="0" fillId="0" borderId="8" xfId="0" applyBorder="1"/>
    <xf numFmtId="0" fontId="0" fillId="0" borderId="10" xfId="0" applyBorder="1"/>
    <xf numFmtId="2" fontId="1" fillId="0" borderId="10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1" fontId="10" fillId="0" borderId="1" xfId="0" applyNumberFormat="1" applyFont="1" applyBorder="1" applyAlignment="1">
      <alignment horizontal="center" wrapText="1"/>
    </xf>
    <xf numFmtId="0" fontId="9" fillId="0" borderId="9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0" fontId="9" fillId="0" borderId="3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7" xfId="0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vertical="top" wrapText="1"/>
    </xf>
    <xf numFmtId="0" fontId="1" fillId="0" borderId="12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2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9" xfId="0" applyFont="1" applyBorder="1" applyAlignment="1">
      <alignment vertical="top" wrapText="1"/>
    </xf>
    <xf numFmtId="0" fontId="1" fillId="0" borderId="7" xfId="0" applyFont="1" applyFill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1" fontId="1" fillId="0" borderId="12" xfId="0" applyNumberFormat="1" applyFont="1" applyBorder="1" applyAlignment="1">
      <alignment horizontal="center" wrapText="1"/>
    </xf>
    <xf numFmtId="0" fontId="13" fillId="0" borderId="7" xfId="0" applyFont="1" applyBorder="1" applyAlignment="1">
      <alignment wrapText="1"/>
    </xf>
    <xf numFmtId="0" fontId="2" fillId="0" borderId="7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9" fillId="0" borderId="9" xfId="0" applyFont="1" applyFill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2" fillId="0" borderId="9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2" fontId="10" fillId="0" borderId="12" xfId="0" applyNumberFormat="1" applyFont="1" applyBorder="1" applyAlignment="1">
      <alignment horizontal="center" wrapText="1"/>
    </xf>
    <xf numFmtId="1" fontId="10" fillId="0" borderId="12" xfId="0" applyNumberFormat="1" applyFont="1" applyBorder="1" applyAlignment="1">
      <alignment horizontal="center" wrapText="1"/>
    </xf>
    <xf numFmtId="0" fontId="2" fillId="0" borderId="9" xfId="0" applyFont="1" applyBorder="1" applyAlignment="1">
      <alignment wrapText="1"/>
    </xf>
    <xf numFmtId="14" fontId="1" fillId="0" borderId="7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vertic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16" fillId="0" borderId="1" xfId="0" applyFont="1" applyBorder="1" applyAlignment="1">
      <alignment horizont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1" fillId="0" borderId="4" xfId="0" applyFont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1" fontId="10" fillId="0" borderId="8" xfId="0" applyNumberFormat="1" applyFont="1" applyBorder="1" applyAlignment="1">
      <alignment horizontal="center" wrapText="1"/>
    </xf>
    <xf numFmtId="2" fontId="10" fillId="0" borderId="10" xfId="0" applyNumberFormat="1" applyFont="1" applyFill="1" applyBorder="1" applyAlignment="1">
      <alignment horizontal="center" wrapText="1"/>
    </xf>
    <xf numFmtId="1" fontId="10" fillId="0" borderId="10" xfId="0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1" fontId="1" fillId="0" borderId="10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top" wrapText="1"/>
    </xf>
    <xf numFmtId="2" fontId="10" fillId="0" borderId="1" xfId="0" applyNumberFormat="1" applyFont="1" applyFill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2" fillId="0" borderId="3" xfId="0" applyFont="1" applyBorder="1" applyAlignment="1">
      <alignment vertical="top" wrapText="1"/>
    </xf>
    <xf numFmtId="0" fontId="12" fillId="0" borderId="8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0" borderId="8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12" fillId="0" borderId="9" xfId="0" applyFont="1" applyBorder="1" applyAlignment="1">
      <alignment vertical="top" wrapText="1"/>
    </xf>
    <xf numFmtId="0" fontId="12" fillId="0" borderId="9" xfId="0" applyFont="1" applyFill="1" applyBorder="1" applyAlignment="1">
      <alignment vertical="top" wrapText="1"/>
    </xf>
    <xf numFmtId="0" fontId="1" fillId="0" borderId="12" xfId="0" applyFont="1" applyFill="1" applyBorder="1" applyAlignment="1">
      <alignment horizontal="center" wrapText="1"/>
    </xf>
    <xf numFmtId="0" fontId="12" fillId="0" borderId="8" xfId="0" applyFont="1" applyBorder="1" applyAlignment="1">
      <alignment wrapText="1"/>
    </xf>
    <xf numFmtId="0" fontId="12" fillId="0" borderId="8" xfId="0" applyFont="1" applyBorder="1" applyAlignment="1">
      <alignment vertical="center" wrapText="1"/>
    </xf>
    <xf numFmtId="0" fontId="11" fillId="0" borderId="9" xfId="0" applyFont="1" applyFill="1" applyBorder="1" applyAlignment="1">
      <alignment vertical="top" wrapText="1"/>
    </xf>
    <xf numFmtId="0" fontId="11" fillId="0" borderId="8" xfId="0" applyFont="1" applyBorder="1" applyAlignment="1">
      <alignment wrapText="1"/>
    </xf>
    <xf numFmtId="0" fontId="11" fillId="0" borderId="8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9" xfId="0" applyFont="1" applyBorder="1" applyAlignment="1">
      <alignment wrapText="1"/>
    </xf>
    <xf numFmtId="0" fontId="11" fillId="0" borderId="8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7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0" fontId="2" fillId="0" borderId="7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vertical="top" wrapText="1"/>
    </xf>
    <xf numFmtId="0" fontId="9" fillId="0" borderId="9" xfId="0" applyFont="1" applyFill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7" fillId="0" borderId="8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2" fillId="0" borderId="8" xfId="0" applyFont="1" applyBorder="1" applyAlignment="1">
      <alignment vertical="top" wrapText="1"/>
    </xf>
    <xf numFmtId="0" fontId="12" fillId="0" borderId="9" xfId="0" applyFont="1" applyBorder="1" applyAlignment="1">
      <alignment vertical="top" wrapText="1"/>
    </xf>
    <xf numFmtId="0" fontId="12" fillId="0" borderId="10" xfId="0" applyFont="1" applyBorder="1" applyAlignment="1">
      <alignment vertical="top" wrapText="1"/>
    </xf>
    <xf numFmtId="0" fontId="1" fillId="0" borderId="8" xfId="0" applyFont="1" applyBorder="1" applyAlignment="1">
      <alignment wrapText="1"/>
    </xf>
    <xf numFmtId="0" fontId="1" fillId="0" borderId="10" xfId="0" applyFont="1" applyBorder="1" applyAlignment="1">
      <alignment wrapText="1"/>
    </xf>
    <xf numFmtId="2" fontId="15" fillId="0" borderId="8" xfId="0" applyNumberFormat="1" applyFont="1" applyBorder="1" applyAlignment="1">
      <alignment horizontal="center" wrapText="1"/>
    </xf>
    <xf numFmtId="0" fontId="15" fillId="0" borderId="10" xfId="0" applyFont="1" applyBorder="1" applyAlignment="1">
      <alignment horizontal="center" wrapText="1"/>
    </xf>
    <xf numFmtId="16" fontId="2" fillId="0" borderId="6" xfId="0" applyNumberFormat="1" applyFont="1" applyBorder="1" applyAlignment="1">
      <alignment horizontal="center" vertical="top" wrapText="1"/>
    </xf>
    <xf numFmtId="16" fontId="2" fillId="0" borderId="7" xfId="0" applyNumberFormat="1" applyFont="1" applyBorder="1" applyAlignment="1">
      <alignment horizontal="center" vertical="top" wrapText="1"/>
    </xf>
    <xf numFmtId="2" fontId="15" fillId="0" borderId="1" xfId="0" applyNumberFormat="1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2" fontId="15" fillId="0" borderId="8" xfId="0" applyNumberFormat="1" applyFont="1" applyFill="1" applyBorder="1" applyAlignment="1">
      <alignment horizontal="center" wrapText="1"/>
    </xf>
    <xf numFmtId="0" fontId="15" fillId="0" borderId="10" xfId="0" applyFont="1" applyFill="1" applyBorder="1" applyAlignment="1">
      <alignment horizontal="center" wrapText="1"/>
    </xf>
    <xf numFmtId="14" fontId="10" fillId="0" borderId="8" xfId="0" applyNumberFormat="1" applyFont="1" applyBorder="1" applyAlignment="1">
      <alignment horizontal="center" vertical="top" wrapText="1"/>
    </xf>
    <xf numFmtId="14" fontId="10" fillId="0" borderId="9" xfId="0" applyNumberFormat="1" applyFont="1" applyBorder="1" applyAlignment="1">
      <alignment horizontal="center" vertical="top" wrapText="1"/>
    </xf>
    <xf numFmtId="14" fontId="10" fillId="0" borderId="10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2" fillId="0" borderId="8" xfId="0" applyFont="1" applyFill="1" applyBorder="1" applyAlignment="1">
      <alignment vertical="top" wrapText="1"/>
    </xf>
    <xf numFmtId="0" fontId="12" fillId="0" borderId="9" xfId="0" applyFont="1" applyFill="1" applyBorder="1" applyAlignment="1">
      <alignment vertical="top" wrapText="1"/>
    </xf>
    <xf numFmtId="0" fontId="1" fillId="0" borderId="9" xfId="0" applyFont="1" applyBorder="1" applyAlignment="1">
      <alignment wrapText="1"/>
    </xf>
    <xf numFmtId="0" fontId="1" fillId="0" borderId="6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vertical="top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2" fillId="0" borderId="8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18" fillId="0" borderId="1" xfId="0" applyFont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2" fontId="16" fillId="0" borderId="1" xfId="0" applyNumberFormat="1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0" fontId="9" fillId="0" borderId="3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10" fillId="0" borderId="12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2" fontId="16" fillId="0" borderId="11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0" fontId="1" fillId="0" borderId="13" xfId="0" applyFont="1" applyBorder="1" applyAlignment="1">
      <alignment vertical="top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" fontId="16" fillId="0" borderId="1" xfId="0" applyNumberFormat="1" applyFont="1" applyBorder="1" applyAlignment="1">
      <alignment horizontal="center" wrapText="1"/>
    </xf>
    <xf numFmtId="0" fontId="9" fillId="0" borderId="5" xfId="0" applyFont="1" applyBorder="1" applyAlignment="1">
      <alignment vertical="top" wrapText="1"/>
    </xf>
    <xf numFmtId="16" fontId="19" fillId="0" borderId="8" xfId="0" applyNumberFormat="1" applyFont="1" applyBorder="1" applyAlignment="1">
      <alignment horizontal="center" vertical="top" wrapText="1"/>
    </xf>
    <xf numFmtId="16" fontId="19" fillId="0" borderId="9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wrapText="1"/>
    </xf>
    <xf numFmtId="1" fontId="10" fillId="0" borderId="8" xfId="0" applyNumberFormat="1" applyFont="1" applyBorder="1" applyAlignment="1">
      <alignment horizontal="center" wrapText="1"/>
    </xf>
    <xf numFmtId="1" fontId="10" fillId="0" borderId="10" xfId="0" applyNumberFormat="1" applyFont="1" applyBorder="1" applyAlignment="1">
      <alignment horizontal="center" wrapText="1"/>
    </xf>
    <xf numFmtId="0" fontId="10" fillId="0" borderId="9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10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29"/>
  <sheetViews>
    <sheetView tabSelected="1" topLeftCell="A566" workbookViewId="0">
      <selection activeCell="L12" sqref="L12"/>
    </sheetView>
  </sheetViews>
  <sheetFormatPr defaultRowHeight="15" x14ac:dyDescent="0.25"/>
  <cols>
    <col min="1" max="1" width="5.7109375" customWidth="1"/>
    <col min="2" max="2" width="25.28515625" customWidth="1"/>
    <col min="3" max="3" width="32" customWidth="1"/>
    <col min="4" max="4" width="12.28515625" customWidth="1"/>
    <col min="5" max="5" width="11.42578125" customWidth="1"/>
    <col min="6" max="6" width="12.5703125" customWidth="1"/>
    <col min="7" max="7" width="11.5703125" customWidth="1"/>
    <col min="8" max="8" width="11" customWidth="1"/>
    <col min="9" max="9" width="0.140625" hidden="1" customWidth="1"/>
    <col min="10" max="10" width="13.5703125" customWidth="1"/>
    <col min="11" max="11" width="5.140625" hidden="1" customWidth="1"/>
    <col min="12" max="12" width="39.5703125" customWidth="1"/>
    <col min="13" max="13" width="14" customWidth="1"/>
    <col min="14" max="14" width="10.5703125" bestFit="1" customWidth="1"/>
    <col min="16" max="16" width="9.5703125" bestFit="1" customWidth="1"/>
  </cols>
  <sheetData>
    <row r="1" spans="5:13" x14ac:dyDescent="0.25">
      <c r="E1" s="82" t="s">
        <v>156</v>
      </c>
      <c r="F1" s="82"/>
      <c r="G1" s="82"/>
      <c r="H1" s="82"/>
    </row>
    <row r="2" spans="5:13" x14ac:dyDescent="0.25">
      <c r="E2" s="82" t="s">
        <v>143</v>
      </c>
      <c r="F2" s="82"/>
      <c r="G2" s="82"/>
      <c r="H2" s="82"/>
    </row>
    <row r="3" spans="5:13" x14ac:dyDescent="0.25">
      <c r="E3" s="82" t="s">
        <v>173</v>
      </c>
      <c r="F3" s="82"/>
      <c r="G3" s="82"/>
      <c r="H3" s="82"/>
    </row>
    <row r="4" spans="5:13" x14ac:dyDescent="0.25">
      <c r="E4" s="82" t="s">
        <v>170</v>
      </c>
      <c r="F4" s="82"/>
      <c r="G4" s="82"/>
      <c r="H4" s="82"/>
    </row>
    <row r="5" spans="5:13" ht="28.5" customHeight="1" x14ac:dyDescent="0.25">
      <c r="E5" s="484" t="s">
        <v>150</v>
      </c>
      <c r="F5" s="484"/>
      <c r="G5" s="484"/>
      <c r="H5" s="484"/>
      <c r="I5" s="484"/>
      <c r="J5" s="484"/>
      <c r="K5" s="484"/>
      <c r="L5" s="484"/>
      <c r="M5" s="484"/>
    </row>
    <row r="6" spans="5:13" x14ac:dyDescent="0.25">
      <c r="E6" s="82" t="s">
        <v>144</v>
      </c>
      <c r="F6" s="82"/>
      <c r="G6" s="82"/>
      <c r="H6" s="82"/>
    </row>
    <row r="7" spans="5:13" x14ac:dyDescent="0.25">
      <c r="E7" s="82" t="s">
        <v>169</v>
      </c>
      <c r="F7" s="82"/>
      <c r="G7" s="82"/>
      <c r="H7" s="82"/>
    </row>
    <row r="8" spans="5:13" x14ac:dyDescent="0.25">
      <c r="E8" s="82" t="s">
        <v>168</v>
      </c>
      <c r="F8" s="82"/>
      <c r="G8" s="82"/>
      <c r="H8" s="82"/>
    </row>
    <row r="9" spans="5:13" ht="6.95" customHeight="1" x14ac:dyDescent="0.25">
      <c r="E9" s="82"/>
      <c r="F9" s="82"/>
      <c r="G9" s="82"/>
      <c r="H9" s="82"/>
    </row>
    <row r="10" spans="5:13" x14ac:dyDescent="0.25">
      <c r="E10" s="82" t="s">
        <v>157</v>
      </c>
      <c r="F10" s="82"/>
      <c r="G10" s="82"/>
      <c r="H10" s="82"/>
    </row>
    <row r="11" spans="5:13" x14ac:dyDescent="0.25">
      <c r="E11" s="82" t="s">
        <v>145</v>
      </c>
      <c r="F11" s="82"/>
      <c r="G11" s="82"/>
      <c r="H11" s="82"/>
    </row>
    <row r="12" spans="5:13" x14ac:dyDescent="0.25">
      <c r="E12" s="82" t="s">
        <v>146</v>
      </c>
      <c r="F12" s="82"/>
      <c r="G12" s="82"/>
      <c r="H12" s="82"/>
    </row>
    <row r="13" spans="5:13" x14ac:dyDescent="0.25">
      <c r="E13" s="82" t="s">
        <v>147</v>
      </c>
      <c r="F13" s="82"/>
      <c r="G13" s="82"/>
      <c r="H13" s="82"/>
    </row>
    <row r="14" spans="5:13" x14ac:dyDescent="0.25">
      <c r="E14" s="82"/>
      <c r="F14" s="82"/>
      <c r="G14" s="82"/>
      <c r="H14" s="82"/>
    </row>
    <row r="15" spans="5:13" x14ac:dyDescent="0.25">
      <c r="E15" s="82"/>
      <c r="F15" s="82"/>
      <c r="G15" s="82"/>
      <c r="H15" s="82"/>
      <c r="I15" t="s">
        <v>97</v>
      </c>
    </row>
    <row r="16" spans="5:13" x14ac:dyDescent="0.25">
      <c r="E16" s="82"/>
      <c r="F16" s="82"/>
      <c r="G16" s="82"/>
      <c r="H16" s="82" t="s">
        <v>97</v>
      </c>
    </row>
    <row r="18" spans="1:13" x14ac:dyDescent="0.25">
      <c r="A18" s="558" t="s">
        <v>0</v>
      </c>
      <c r="B18" s="558"/>
      <c r="C18" s="558"/>
      <c r="D18" s="558"/>
      <c r="E18" s="558"/>
      <c r="F18" s="558"/>
      <c r="G18" s="558"/>
      <c r="H18" s="558"/>
      <c r="I18" s="558"/>
      <c r="J18" s="558"/>
      <c r="K18" s="125"/>
    </row>
    <row r="19" spans="1:13" x14ac:dyDescent="0.25">
      <c r="A19" s="558" t="s">
        <v>174</v>
      </c>
      <c r="B19" s="558"/>
      <c r="C19" s="558"/>
      <c r="D19" s="558"/>
      <c r="E19" s="558"/>
      <c r="F19" s="558"/>
      <c r="G19" s="558"/>
      <c r="H19" s="558"/>
      <c r="I19" s="558"/>
      <c r="J19" s="558"/>
      <c r="K19" s="125"/>
    </row>
    <row r="20" spans="1:13" x14ac:dyDescent="0.25">
      <c r="A20" s="559" t="s">
        <v>165</v>
      </c>
      <c r="B20" s="559"/>
      <c r="C20" s="559"/>
      <c r="D20" s="559"/>
      <c r="E20" s="559"/>
      <c r="F20" s="559"/>
      <c r="G20" s="559"/>
      <c r="H20" s="559"/>
      <c r="I20" s="559"/>
      <c r="J20" s="559"/>
      <c r="K20" s="126"/>
    </row>
    <row r="21" spans="1:13" ht="66.95" customHeight="1" x14ac:dyDescent="0.25">
      <c r="A21" s="532" t="s">
        <v>1</v>
      </c>
      <c r="B21" s="568" t="s">
        <v>2</v>
      </c>
      <c r="C21" s="532" t="s">
        <v>3</v>
      </c>
      <c r="D21" s="239"/>
      <c r="E21" s="574" t="s">
        <v>138</v>
      </c>
      <c r="F21" s="574"/>
      <c r="G21" s="574"/>
      <c r="H21" s="574"/>
      <c r="I21" s="574"/>
      <c r="J21" s="575"/>
      <c r="K21" s="127"/>
    </row>
    <row r="22" spans="1:13" hidden="1" x14ac:dyDescent="0.25">
      <c r="A22" s="478"/>
      <c r="B22" s="569"/>
      <c r="C22" s="478"/>
      <c r="D22" s="251"/>
      <c r="E22" s="478"/>
      <c r="F22" s="571"/>
      <c r="G22" s="571"/>
      <c r="H22" s="571"/>
      <c r="I22" s="571"/>
      <c r="J22" s="571"/>
      <c r="K22" s="127"/>
    </row>
    <row r="23" spans="1:13" ht="15" hidden="1" customHeight="1" x14ac:dyDescent="0.25">
      <c r="A23" s="567"/>
      <c r="B23" s="570"/>
      <c r="C23" s="567"/>
      <c r="D23" s="251"/>
      <c r="E23" s="241" t="s">
        <v>4</v>
      </c>
      <c r="F23" s="128" t="s">
        <v>5</v>
      </c>
      <c r="G23" s="128" t="s">
        <v>6</v>
      </c>
      <c r="H23" s="128" t="s">
        <v>7</v>
      </c>
      <c r="I23" s="572" t="s">
        <v>8</v>
      </c>
      <c r="J23" s="572"/>
      <c r="K23" s="128"/>
    </row>
    <row r="24" spans="1:13" x14ac:dyDescent="0.25">
      <c r="A24" s="72"/>
      <c r="B24" s="72"/>
      <c r="C24" s="239"/>
      <c r="D24" s="239">
        <v>2020</v>
      </c>
      <c r="E24" s="226">
        <v>2021</v>
      </c>
      <c r="F24" s="226">
        <v>2022</v>
      </c>
      <c r="G24" s="226">
        <v>2023</v>
      </c>
      <c r="H24" s="226">
        <v>2024</v>
      </c>
      <c r="I24" s="226"/>
      <c r="J24" s="226">
        <v>2025</v>
      </c>
      <c r="K24" s="128"/>
    </row>
    <row r="25" spans="1:13" x14ac:dyDescent="0.25">
      <c r="A25" s="110">
        <v>1</v>
      </c>
      <c r="B25" s="22">
        <v>2</v>
      </c>
      <c r="C25" s="232">
        <v>3</v>
      </c>
      <c r="D25" s="232">
        <v>4</v>
      </c>
      <c r="E25" s="226">
        <v>5</v>
      </c>
      <c r="F25" s="226">
        <v>6</v>
      </c>
      <c r="G25" s="226">
        <v>7</v>
      </c>
      <c r="H25" s="226">
        <v>8</v>
      </c>
      <c r="I25" s="560">
        <v>9</v>
      </c>
      <c r="J25" s="560"/>
      <c r="K25" s="128"/>
    </row>
    <row r="26" spans="1:13" ht="35.25" customHeight="1" x14ac:dyDescent="0.25">
      <c r="A26" s="561"/>
      <c r="B26" s="563" t="s">
        <v>151</v>
      </c>
      <c r="C26" s="281" t="s">
        <v>161</v>
      </c>
      <c r="D26" s="240">
        <f>D32+D30</f>
        <v>382876.33</v>
      </c>
      <c r="E26" s="240">
        <f>E32+E30</f>
        <v>654500.98</v>
      </c>
      <c r="F26" s="240">
        <f>F30+F32</f>
        <v>587669.65999999992</v>
      </c>
      <c r="G26" s="240">
        <f>G30+G32</f>
        <v>409500.93000000005</v>
      </c>
      <c r="H26" s="240">
        <f>H30+H32</f>
        <v>162315.08000000002</v>
      </c>
      <c r="I26" s="240">
        <f>I46+I202+I468</f>
        <v>54842.619999999995</v>
      </c>
      <c r="J26" s="240">
        <f>J30+J32</f>
        <v>43686.46</v>
      </c>
      <c r="K26" s="129" t="e">
        <f>#REF!+E26+F26+G26+H26+J26</f>
        <v>#REF!</v>
      </c>
      <c r="L26" s="65"/>
      <c r="M26" s="267">
        <f>E26+F26+G26+H26+J26+D26</f>
        <v>2240549.44</v>
      </c>
    </row>
    <row r="27" spans="1:13" ht="35.25" customHeight="1" x14ac:dyDescent="0.25">
      <c r="A27" s="562"/>
      <c r="B27" s="564"/>
      <c r="C27" s="281" t="s">
        <v>162</v>
      </c>
      <c r="D27" s="424">
        <f>D26</f>
        <v>382876.33</v>
      </c>
      <c r="E27" s="424">
        <f t="shared" ref="E27:G27" si="0">E26</f>
        <v>654500.98</v>
      </c>
      <c r="F27" s="424">
        <f t="shared" si="0"/>
        <v>587669.65999999992</v>
      </c>
      <c r="G27" s="424">
        <f t="shared" si="0"/>
        <v>409500.93000000005</v>
      </c>
      <c r="H27" s="425">
        <v>0</v>
      </c>
      <c r="I27" s="425"/>
      <c r="J27" s="425">
        <v>0</v>
      </c>
      <c r="K27" s="129"/>
      <c r="L27" s="65"/>
      <c r="M27" s="267">
        <f t="shared" ref="M27:M90" si="1">E27+F27+G27+H27+J27+D27</f>
        <v>2034547.9</v>
      </c>
    </row>
    <row r="28" spans="1:13" ht="42" customHeight="1" x14ac:dyDescent="0.25">
      <c r="A28" s="562"/>
      <c r="B28" s="564"/>
      <c r="C28" s="281" t="s">
        <v>163</v>
      </c>
      <c r="D28" s="425">
        <v>0</v>
      </c>
      <c r="E28" s="425">
        <v>0</v>
      </c>
      <c r="F28" s="425">
        <v>0</v>
      </c>
      <c r="G28" s="425">
        <v>0</v>
      </c>
      <c r="H28" s="424">
        <f>H26</f>
        <v>162315.08000000002</v>
      </c>
      <c r="I28" s="424"/>
      <c r="J28" s="424">
        <f t="shared" ref="J28" si="2">J26</f>
        <v>43686.46</v>
      </c>
      <c r="K28" s="129"/>
      <c r="L28" s="65"/>
      <c r="M28" s="267">
        <f t="shared" si="1"/>
        <v>206001.54</v>
      </c>
    </row>
    <row r="29" spans="1:13" ht="12.6" customHeight="1" x14ac:dyDescent="0.25">
      <c r="A29" s="562"/>
      <c r="B29" s="564"/>
      <c r="C29" s="4" t="s">
        <v>9</v>
      </c>
      <c r="D29" s="255">
        <v>0</v>
      </c>
      <c r="E29" s="1">
        <v>0</v>
      </c>
      <c r="F29" s="1">
        <v>0</v>
      </c>
      <c r="G29" s="1">
        <v>0</v>
      </c>
      <c r="H29" s="1">
        <v>0</v>
      </c>
      <c r="I29" s="565">
        <v>0</v>
      </c>
      <c r="J29" s="565"/>
      <c r="K29" s="130"/>
      <c r="L29" s="65"/>
      <c r="M29" s="267">
        <f t="shared" si="1"/>
        <v>0</v>
      </c>
    </row>
    <row r="30" spans="1:13" ht="22.5" x14ac:dyDescent="0.25">
      <c r="A30" s="562"/>
      <c r="B30" s="564"/>
      <c r="C30" s="4" t="s">
        <v>10</v>
      </c>
      <c r="D30" s="259">
        <f>D31</f>
        <v>309814.96000000002</v>
      </c>
      <c r="E30" s="63">
        <f>E31</f>
        <v>554977.39</v>
      </c>
      <c r="F30" s="63">
        <f t="shared" ref="F30:J30" si="3">F31</f>
        <v>495688.04</v>
      </c>
      <c r="G30" s="195">
        <f t="shared" si="3"/>
        <v>335363.64</v>
      </c>
      <c r="H30" s="277">
        <f t="shared" si="3"/>
        <v>91666.66</v>
      </c>
      <c r="I30" s="167">
        <f t="shared" si="3"/>
        <v>0</v>
      </c>
      <c r="J30" s="167">
        <f t="shared" si="3"/>
        <v>0</v>
      </c>
      <c r="K30" s="129" t="e">
        <f>#REF!+E30+F30+G30+H30+J30</f>
        <v>#REF!</v>
      </c>
      <c r="L30" s="65"/>
      <c r="M30" s="267">
        <f t="shared" si="1"/>
        <v>1787510.6899999997</v>
      </c>
    </row>
    <row r="31" spans="1:13" ht="55.5" customHeight="1" x14ac:dyDescent="0.25">
      <c r="A31" s="562"/>
      <c r="B31" s="564"/>
      <c r="C31" s="272" t="s">
        <v>152</v>
      </c>
      <c r="D31" s="259">
        <f t="shared" ref="D31:J31" si="4">D59+D210</f>
        <v>309814.96000000002</v>
      </c>
      <c r="E31" s="63">
        <f t="shared" si="4"/>
        <v>554977.39</v>
      </c>
      <c r="F31" s="63">
        <f t="shared" si="4"/>
        <v>495688.04</v>
      </c>
      <c r="G31" s="195">
        <f t="shared" si="4"/>
        <v>335363.64</v>
      </c>
      <c r="H31" s="277">
        <f>H210</f>
        <v>91666.66</v>
      </c>
      <c r="I31" s="167">
        <f t="shared" si="4"/>
        <v>0</v>
      </c>
      <c r="J31" s="167">
        <f t="shared" si="4"/>
        <v>0</v>
      </c>
      <c r="K31" s="129" t="e">
        <f>#REF!+E31+F31+G31+H31+J31</f>
        <v>#REF!</v>
      </c>
      <c r="L31" s="65"/>
      <c r="M31" s="267">
        <f t="shared" si="1"/>
        <v>1787510.6899999997</v>
      </c>
    </row>
    <row r="32" spans="1:13" ht="14.45" customHeight="1" x14ac:dyDescent="0.25">
      <c r="A32" s="562"/>
      <c r="B32" s="564"/>
      <c r="C32" s="4" t="s">
        <v>12</v>
      </c>
      <c r="D32" s="73">
        <f>D35</f>
        <v>73061.37</v>
      </c>
      <c r="E32" s="73">
        <f>E35</f>
        <v>99523.590000000011</v>
      </c>
      <c r="F32" s="73">
        <f>F35+F39</f>
        <v>91981.62</v>
      </c>
      <c r="G32" s="73">
        <f t="shared" ref="G32:J32" si="5">G35+G39</f>
        <v>74137.290000000008</v>
      </c>
      <c r="H32" s="73">
        <f t="shared" si="5"/>
        <v>70648.42</v>
      </c>
      <c r="I32" s="73">
        <f t="shared" si="5"/>
        <v>55390.069999999992</v>
      </c>
      <c r="J32" s="73">
        <f t="shared" si="5"/>
        <v>43686.46</v>
      </c>
      <c r="K32" s="129" t="e">
        <f>#REF!+E32+F32+G32+H32+J32</f>
        <v>#REF!</v>
      </c>
      <c r="L32" s="65"/>
      <c r="M32" s="267">
        <f t="shared" si="1"/>
        <v>453038.75</v>
      </c>
    </row>
    <row r="33" spans="1:16" ht="14.45" customHeight="1" x14ac:dyDescent="0.25">
      <c r="A33" s="562"/>
      <c r="B33" s="564"/>
      <c r="C33" s="296" t="s">
        <v>158</v>
      </c>
      <c r="D33" s="73">
        <f>D32</f>
        <v>73061.37</v>
      </c>
      <c r="E33" s="73">
        <f t="shared" ref="E33:G33" si="6">E32</f>
        <v>99523.590000000011</v>
      </c>
      <c r="F33" s="73">
        <f t="shared" si="6"/>
        <v>91981.62</v>
      </c>
      <c r="G33" s="73">
        <f t="shared" si="6"/>
        <v>74137.290000000008</v>
      </c>
      <c r="H33" s="319">
        <v>0</v>
      </c>
      <c r="I33" s="319"/>
      <c r="J33" s="319">
        <v>0</v>
      </c>
      <c r="K33" s="129"/>
      <c r="L33" s="65"/>
      <c r="M33" s="267">
        <f t="shared" si="1"/>
        <v>338703.87</v>
      </c>
    </row>
    <row r="34" spans="1:16" ht="14.45" customHeight="1" x14ac:dyDescent="0.25">
      <c r="A34" s="562"/>
      <c r="B34" s="564"/>
      <c r="C34" s="296" t="s">
        <v>159</v>
      </c>
      <c r="D34" s="319">
        <v>0</v>
      </c>
      <c r="E34" s="319">
        <v>0</v>
      </c>
      <c r="F34" s="319">
        <v>0</v>
      </c>
      <c r="G34" s="319">
        <v>0</v>
      </c>
      <c r="H34" s="73">
        <f>H32</f>
        <v>70648.42</v>
      </c>
      <c r="I34" s="73"/>
      <c r="J34" s="73">
        <f t="shared" ref="J34" si="7">J32</f>
        <v>43686.46</v>
      </c>
      <c r="K34" s="129"/>
      <c r="L34" s="65"/>
      <c r="M34" s="267">
        <f t="shared" si="1"/>
        <v>114334.88</v>
      </c>
    </row>
    <row r="35" spans="1:16" ht="52.5" customHeight="1" x14ac:dyDescent="0.25">
      <c r="A35" s="562"/>
      <c r="B35" s="564"/>
      <c r="C35" s="272" t="s">
        <v>152</v>
      </c>
      <c r="D35" s="252">
        <f>D61+D212+D458</f>
        <v>73061.37</v>
      </c>
      <c r="E35" s="71">
        <f>E61+E212+E458</f>
        <v>99523.590000000011</v>
      </c>
      <c r="F35" s="71">
        <f>F61+F212+F477</f>
        <v>90781.62</v>
      </c>
      <c r="G35" s="71">
        <f>G212+G458+G61</f>
        <v>73589.840000000011</v>
      </c>
      <c r="H35" s="71">
        <f>H60+H211+H474</f>
        <v>70100.97</v>
      </c>
      <c r="I35" s="71">
        <f>I60+I211+I474</f>
        <v>54842.619999999995</v>
      </c>
      <c r="J35" s="235">
        <f>J60+J211+J474</f>
        <v>43139.01</v>
      </c>
      <c r="K35" s="129" t="e">
        <f>#REF!+E35+F35+G35+H35+J35</f>
        <v>#REF!</v>
      </c>
      <c r="L35" s="65"/>
      <c r="M35" s="267">
        <f t="shared" si="1"/>
        <v>450196.4</v>
      </c>
    </row>
    <row r="36" spans="1:16" ht="18" customHeight="1" x14ac:dyDescent="0.25">
      <c r="A36" s="282"/>
      <c r="B36" s="283"/>
      <c r="C36" s="281" t="s">
        <v>158</v>
      </c>
      <c r="D36" s="279">
        <f>D35</f>
        <v>73061.37</v>
      </c>
      <c r="E36" s="279">
        <f>E62+0</f>
        <v>973.7</v>
      </c>
      <c r="F36" s="279">
        <f t="shared" ref="F36" si="8">F35</f>
        <v>90781.62</v>
      </c>
      <c r="G36" s="279">
        <f t="shared" ref="G36" si="9">G35</f>
        <v>73589.840000000011</v>
      </c>
      <c r="H36" s="167">
        <v>0</v>
      </c>
      <c r="I36" s="167"/>
      <c r="J36" s="167">
        <v>0</v>
      </c>
      <c r="K36" s="129"/>
      <c r="L36" s="65"/>
      <c r="M36" s="267">
        <f t="shared" si="1"/>
        <v>238406.53</v>
      </c>
    </row>
    <row r="37" spans="1:16" ht="16.5" customHeight="1" x14ac:dyDescent="0.25">
      <c r="A37" s="282"/>
      <c r="B37" s="283"/>
      <c r="C37" s="281" t="s">
        <v>159</v>
      </c>
      <c r="D37" s="167">
        <v>0</v>
      </c>
      <c r="E37" s="167">
        <v>0</v>
      </c>
      <c r="F37" s="167">
        <v>0</v>
      </c>
      <c r="G37" s="167">
        <v>0</v>
      </c>
      <c r="H37" s="279">
        <f>H35</f>
        <v>70100.97</v>
      </c>
      <c r="I37" s="167"/>
      <c r="J37" s="300">
        <f t="shared" ref="J37" si="10">J35</f>
        <v>43139.01</v>
      </c>
      <c r="K37" s="129"/>
      <c r="L37" s="65"/>
      <c r="M37" s="267">
        <f t="shared" si="1"/>
        <v>113239.98000000001</v>
      </c>
    </row>
    <row r="38" spans="1:16" ht="21.95" customHeight="1" x14ac:dyDescent="0.3">
      <c r="A38" s="28"/>
      <c r="B38" s="111"/>
      <c r="C38" s="4" t="s">
        <v>13</v>
      </c>
      <c r="D38" s="258">
        <f>D215</f>
        <v>6829.49</v>
      </c>
      <c r="E38" s="2">
        <f>E215</f>
        <v>7164.45</v>
      </c>
      <c r="F38" s="70">
        <f t="shared" ref="F38:J38" si="11">F215</f>
        <v>8104.9</v>
      </c>
      <c r="G38" s="70">
        <f t="shared" si="11"/>
        <v>9934.27</v>
      </c>
      <c r="H38" s="167">
        <f>H326</f>
        <v>0</v>
      </c>
      <c r="I38" s="70">
        <f t="shared" si="11"/>
        <v>9321.8700000000008</v>
      </c>
      <c r="J38" s="236">
        <f t="shared" si="11"/>
        <v>9321.8700000000008</v>
      </c>
      <c r="K38" s="129" t="e">
        <f>#REF!+E38+F38+G38+H38+J38</f>
        <v>#REF!</v>
      </c>
      <c r="L38" s="65"/>
      <c r="M38" s="267">
        <f t="shared" si="1"/>
        <v>41354.979999999996</v>
      </c>
    </row>
    <row r="39" spans="1:16" ht="48.75" customHeight="1" x14ac:dyDescent="0.3">
      <c r="A39" s="28"/>
      <c r="B39" s="111"/>
      <c r="C39" s="273" t="s">
        <v>153</v>
      </c>
      <c r="D39" s="167">
        <v>0</v>
      </c>
      <c r="E39" s="167">
        <v>0</v>
      </c>
      <c r="F39" s="119">
        <f>F461</f>
        <v>1200</v>
      </c>
      <c r="G39" s="119">
        <f t="shared" ref="G39:J39" si="12">G461</f>
        <v>547.45000000000005</v>
      </c>
      <c r="H39" s="280">
        <f t="shared" si="12"/>
        <v>547.45000000000005</v>
      </c>
      <c r="I39" s="435">
        <f t="shared" si="12"/>
        <v>547.45000000000005</v>
      </c>
      <c r="J39" s="435">
        <f t="shared" si="12"/>
        <v>547.45000000000005</v>
      </c>
      <c r="K39" s="321">
        <f t="shared" ref="K39" si="13">K461</f>
        <v>0</v>
      </c>
      <c r="L39" s="65"/>
      <c r="M39" s="267">
        <f t="shared" si="1"/>
        <v>2842.3500000000004</v>
      </c>
    </row>
    <row r="40" spans="1:16" ht="20.25" customHeight="1" x14ac:dyDescent="0.3">
      <c r="A40" s="28"/>
      <c r="B40" s="111"/>
      <c r="C40" s="281" t="s">
        <v>158</v>
      </c>
      <c r="D40" s="167">
        <f>D39</f>
        <v>0</v>
      </c>
      <c r="E40" s="167">
        <f t="shared" ref="E40:G40" si="14">E39</f>
        <v>0</v>
      </c>
      <c r="F40" s="279">
        <f t="shared" si="14"/>
        <v>1200</v>
      </c>
      <c r="G40" s="279">
        <f t="shared" si="14"/>
        <v>547.45000000000005</v>
      </c>
      <c r="H40" s="306">
        <v>0</v>
      </c>
      <c r="I40" s="306"/>
      <c r="J40" s="306">
        <v>0</v>
      </c>
      <c r="K40" s="321"/>
      <c r="L40" s="65"/>
      <c r="M40" s="267">
        <f t="shared" si="1"/>
        <v>1747.45</v>
      </c>
    </row>
    <row r="41" spans="1:16" ht="18" customHeight="1" x14ac:dyDescent="0.3">
      <c r="A41" s="28"/>
      <c r="B41" s="111"/>
      <c r="C41" s="281" t="s">
        <v>159</v>
      </c>
      <c r="D41" s="167">
        <v>0</v>
      </c>
      <c r="E41" s="167">
        <v>0</v>
      </c>
      <c r="F41" s="167">
        <v>0</v>
      </c>
      <c r="G41" s="167">
        <v>0</v>
      </c>
      <c r="H41" s="280">
        <f>H39</f>
        <v>547.45000000000005</v>
      </c>
      <c r="I41" s="435"/>
      <c r="J41" s="435">
        <f t="shared" ref="J41" si="15">J39</f>
        <v>547.45000000000005</v>
      </c>
      <c r="K41" s="321"/>
      <c r="L41" s="65"/>
      <c r="M41" s="267">
        <f t="shared" si="1"/>
        <v>1094.9000000000001</v>
      </c>
    </row>
    <row r="42" spans="1:16" ht="14.25" customHeight="1" x14ac:dyDescent="0.25">
      <c r="A42" s="108"/>
      <c r="B42" s="23"/>
      <c r="C42" s="4" t="s">
        <v>14</v>
      </c>
      <c r="D42" s="250">
        <v>0</v>
      </c>
      <c r="E42" s="250">
        <v>0</v>
      </c>
      <c r="F42" s="250">
        <v>0</v>
      </c>
      <c r="G42" s="250">
        <v>0</v>
      </c>
      <c r="H42" s="250">
        <v>0</v>
      </c>
      <c r="I42" s="480">
        <v>0</v>
      </c>
      <c r="J42" s="480"/>
      <c r="K42" s="438"/>
      <c r="L42" s="65"/>
      <c r="M42" s="267">
        <f t="shared" si="1"/>
        <v>0</v>
      </c>
    </row>
    <row r="43" spans="1:16" ht="21.95" customHeight="1" x14ac:dyDescent="0.25">
      <c r="A43" s="108"/>
      <c r="B43" s="23"/>
      <c r="C43" s="4" t="s">
        <v>15</v>
      </c>
      <c r="D43" s="250">
        <v>0</v>
      </c>
      <c r="E43" s="250">
        <v>0</v>
      </c>
      <c r="F43" s="250">
        <v>0</v>
      </c>
      <c r="G43" s="250">
        <v>0</v>
      </c>
      <c r="H43" s="250">
        <v>0</v>
      </c>
      <c r="I43" s="480">
        <v>0</v>
      </c>
      <c r="J43" s="480"/>
      <c r="K43" s="438"/>
      <c r="L43" s="65"/>
      <c r="M43" s="267">
        <f t="shared" si="1"/>
        <v>0</v>
      </c>
    </row>
    <row r="44" spans="1:16" ht="13.5" customHeight="1" x14ac:dyDescent="0.25">
      <c r="A44" s="108"/>
      <c r="B44" s="23"/>
      <c r="C44" s="4" t="s">
        <v>16</v>
      </c>
      <c r="D44" s="250">
        <v>0</v>
      </c>
      <c r="E44" s="250">
        <v>0</v>
      </c>
      <c r="F44" s="250">
        <v>0</v>
      </c>
      <c r="G44" s="250">
        <v>0</v>
      </c>
      <c r="H44" s="250">
        <v>0</v>
      </c>
      <c r="I44" s="480">
        <v>0</v>
      </c>
      <c r="J44" s="480"/>
      <c r="K44" s="438"/>
      <c r="L44" s="65"/>
      <c r="M44" s="267">
        <f t="shared" si="1"/>
        <v>0</v>
      </c>
    </row>
    <row r="45" spans="1:16" ht="15.75" x14ac:dyDescent="0.25">
      <c r="A45" s="109"/>
      <c r="B45" s="39"/>
      <c r="C45" s="4" t="s">
        <v>17</v>
      </c>
      <c r="D45" s="250">
        <v>0</v>
      </c>
      <c r="E45" s="250">
        <v>0</v>
      </c>
      <c r="F45" s="250">
        <v>0</v>
      </c>
      <c r="G45" s="250">
        <v>0</v>
      </c>
      <c r="H45" s="250">
        <v>0</v>
      </c>
      <c r="I45" s="480">
        <v>0</v>
      </c>
      <c r="J45" s="480"/>
      <c r="K45" s="438"/>
      <c r="L45" s="65"/>
      <c r="M45" s="267">
        <f t="shared" si="1"/>
        <v>0</v>
      </c>
    </row>
    <row r="46" spans="1:16" ht="38.25" x14ac:dyDescent="0.25">
      <c r="A46" s="478" t="s">
        <v>18</v>
      </c>
      <c r="B46" s="24" t="s">
        <v>137</v>
      </c>
      <c r="C46" s="573" t="s">
        <v>19</v>
      </c>
      <c r="D46" s="553">
        <f>D52+D50</f>
        <v>64622.25</v>
      </c>
      <c r="E46" s="566">
        <f>E60+E57</f>
        <v>98182.3</v>
      </c>
      <c r="F46" s="554">
        <f t="shared" ref="F46:J46" si="16">F57+F60</f>
        <v>10058.790000000001</v>
      </c>
      <c r="G46" s="553">
        <f t="shared" si="16"/>
        <v>204307.5</v>
      </c>
      <c r="H46" s="553">
        <f t="shared" si="16"/>
        <v>15294.33</v>
      </c>
      <c r="I46" s="553">
        <f t="shared" si="16"/>
        <v>0</v>
      </c>
      <c r="J46" s="576">
        <f t="shared" si="16"/>
        <v>0</v>
      </c>
      <c r="K46" s="129"/>
      <c r="L46" s="65"/>
      <c r="M46" s="267">
        <f t="shared" si="1"/>
        <v>392465.17</v>
      </c>
    </row>
    <row r="47" spans="1:16" ht="24" customHeight="1" x14ac:dyDescent="0.25">
      <c r="A47" s="478"/>
      <c r="B47" s="170"/>
      <c r="C47" s="573"/>
      <c r="D47" s="553"/>
      <c r="E47" s="566"/>
      <c r="F47" s="554"/>
      <c r="G47" s="553"/>
      <c r="H47" s="553"/>
      <c r="I47" s="553"/>
      <c r="J47" s="576"/>
      <c r="K47" s="129" t="e">
        <f>#REF!+E46+F46+G46+H46+I46</f>
        <v>#REF!</v>
      </c>
      <c r="L47" s="65"/>
      <c r="M47" s="267">
        <f t="shared" si="1"/>
        <v>0</v>
      </c>
      <c r="P47" s="65">
        <f>D46+E46+F46+G46+H46</f>
        <v>392465.17</v>
      </c>
    </row>
    <row r="48" spans="1:16" ht="15.75" hidden="1" customHeight="1" x14ac:dyDescent="0.25">
      <c r="A48" s="478"/>
      <c r="B48" s="23"/>
      <c r="C48" s="548"/>
      <c r="D48" s="253">
        <v>0</v>
      </c>
      <c r="E48" s="553"/>
      <c r="F48" s="554"/>
      <c r="G48" s="553"/>
      <c r="H48" s="553"/>
      <c r="I48" s="553"/>
      <c r="J48" s="576"/>
      <c r="K48" s="129" t="e">
        <f>#REF!+E48+F48+G48+H48+J48</f>
        <v>#REF!</v>
      </c>
      <c r="L48" s="65"/>
      <c r="M48" s="267">
        <f t="shared" si="1"/>
        <v>0</v>
      </c>
    </row>
    <row r="49" spans="1:16" ht="15.75" hidden="1" customHeight="1" x14ac:dyDescent="0.25">
      <c r="A49" s="478"/>
      <c r="B49" s="23"/>
      <c r="C49" s="548"/>
      <c r="D49" s="256"/>
      <c r="E49" s="553"/>
      <c r="F49" s="554"/>
      <c r="G49" s="553"/>
      <c r="H49" s="553"/>
      <c r="I49" s="553"/>
      <c r="J49" s="576"/>
      <c r="K49" s="129" t="e">
        <f>#REF!+E49+F49+G49+H49+J49</f>
        <v>#REF!</v>
      </c>
      <c r="L49" s="65"/>
      <c r="M49" s="267">
        <f t="shared" si="1"/>
        <v>0</v>
      </c>
    </row>
    <row r="50" spans="1:16" ht="15.75" hidden="1" customHeight="1" x14ac:dyDescent="0.25">
      <c r="A50" s="478"/>
      <c r="B50" s="23"/>
      <c r="C50" s="548"/>
      <c r="D50" s="270">
        <v>63306.42</v>
      </c>
      <c r="E50" s="553"/>
      <c r="F50" s="554"/>
      <c r="G50" s="553"/>
      <c r="H50" s="553"/>
      <c r="I50" s="553"/>
      <c r="J50" s="576"/>
      <c r="K50" s="129" t="e">
        <f>#REF!+E50+F50+G50+H50+J50</f>
        <v>#REF!</v>
      </c>
      <c r="L50" s="65"/>
      <c r="M50" s="267">
        <f t="shared" si="1"/>
        <v>63306.42</v>
      </c>
    </row>
    <row r="51" spans="1:16" ht="15.75" hidden="1" customHeight="1" x14ac:dyDescent="0.25">
      <c r="A51" s="478"/>
      <c r="B51" s="23"/>
      <c r="C51" s="548"/>
      <c r="D51" s="268">
        <v>63306.42</v>
      </c>
      <c r="E51" s="553"/>
      <c r="F51" s="554"/>
      <c r="G51" s="553"/>
      <c r="H51" s="553"/>
      <c r="I51" s="553"/>
      <c r="J51" s="576"/>
      <c r="K51" s="129" t="e">
        <f>#REF!+E51+F51+G51+H51+J51</f>
        <v>#REF!</v>
      </c>
      <c r="L51" s="65"/>
      <c r="M51" s="267">
        <f t="shared" si="1"/>
        <v>63306.42</v>
      </c>
    </row>
    <row r="52" spans="1:16" ht="15.75" hidden="1" customHeight="1" x14ac:dyDescent="0.25">
      <c r="A52" s="478"/>
      <c r="B52" s="23"/>
      <c r="C52" s="548"/>
      <c r="D52" s="269">
        <f>D53</f>
        <v>1315.83</v>
      </c>
      <c r="E52" s="553"/>
      <c r="F52" s="554"/>
      <c r="G52" s="553"/>
      <c r="H52" s="553"/>
      <c r="I52" s="553"/>
      <c r="J52" s="576"/>
      <c r="K52" s="129" t="e">
        <f>#REF!+E52+F52+G52+H52+J52</f>
        <v>#REF!</v>
      </c>
      <c r="L52" s="65"/>
      <c r="M52" s="267">
        <f t="shared" si="1"/>
        <v>1315.83</v>
      </c>
    </row>
    <row r="53" spans="1:16" ht="15.75" hidden="1" customHeight="1" x14ac:dyDescent="0.25">
      <c r="A53" s="478"/>
      <c r="B53" s="23"/>
      <c r="C53" s="548"/>
      <c r="D53" s="268">
        <v>1315.83</v>
      </c>
      <c r="E53" s="553"/>
      <c r="F53" s="554"/>
      <c r="G53" s="553"/>
      <c r="H53" s="553"/>
      <c r="I53" s="553"/>
      <c r="J53" s="576"/>
      <c r="K53" s="129" t="e">
        <f>#REF!+E53+F53+G53+H53+J53</f>
        <v>#REF!</v>
      </c>
      <c r="L53" s="65"/>
      <c r="M53" s="267">
        <f t="shared" si="1"/>
        <v>1315.83</v>
      </c>
    </row>
    <row r="54" spans="1:16" ht="19.5" customHeight="1" x14ac:dyDescent="0.25">
      <c r="A54" s="478"/>
      <c r="B54" s="23"/>
      <c r="C54" s="296" t="s">
        <v>158</v>
      </c>
      <c r="D54" s="321">
        <f>D46</f>
        <v>64622.25</v>
      </c>
      <c r="E54" s="321">
        <f t="shared" ref="E54:G54" si="17">E46</f>
        <v>98182.3</v>
      </c>
      <c r="F54" s="321">
        <f t="shared" si="17"/>
        <v>10058.790000000001</v>
      </c>
      <c r="G54" s="321">
        <f t="shared" si="17"/>
        <v>204307.5</v>
      </c>
      <c r="H54" s="480">
        <v>0</v>
      </c>
      <c r="I54" s="490">
        <v>0</v>
      </c>
      <c r="J54" s="490"/>
      <c r="K54" s="129" t="e">
        <f>#REF!+E54+F54+G54+H54+J54</f>
        <v>#REF!</v>
      </c>
      <c r="L54" s="65"/>
      <c r="M54" s="267">
        <f t="shared" si="1"/>
        <v>377170.83999999997</v>
      </c>
    </row>
    <row r="55" spans="1:16" ht="15.75" hidden="1" customHeight="1" x14ac:dyDescent="0.25">
      <c r="A55" s="478"/>
      <c r="B55" s="23"/>
      <c r="C55" s="296" t="s">
        <v>159</v>
      </c>
      <c r="D55" s="256"/>
      <c r="E55" s="321">
        <f t="shared" ref="E55:G55" si="18">E47</f>
        <v>0</v>
      </c>
      <c r="F55" s="321">
        <f t="shared" si="18"/>
        <v>0</v>
      </c>
      <c r="G55" s="321">
        <f t="shared" si="18"/>
        <v>0</v>
      </c>
      <c r="H55" s="480"/>
      <c r="I55" s="490"/>
      <c r="J55" s="490"/>
      <c r="K55" s="129" t="e">
        <f>#REF!+E55+F55+G55+H55+J55</f>
        <v>#REF!</v>
      </c>
      <c r="L55" s="65"/>
      <c r="M55" s="267">
        <f t="shared" si="1"/>
        <v>0</v>
      </c>
    </row>
    <row r="56" spans="1:16" ht="15.75" customHeight="1" x14ac:dyDescent="0.25">
      <c r="A56" s="478"/>
      <c r="B56" s="59"/>
      <c r="C56" s="299" t="s">
        <v>159</v>
      </c>
      <c r="D56" s="269">
        <v>0</v>
      </c>
      <c r="E56" s="285">
        <v>0</v>
      </c>
      <c r="F56" s="285">
        <v>0</v>
      </c>
      <c r="G56" s="285">
        <v>0</v>
      </c>
      <c r="H56" s="406">
        <f>H46</f>
        <v>15294.33</v>
      </c>
      <c r="I56" s="440"/>
      <c r="J56" s="440">
        <f t="shared" ref="J56" si="19">J46</f>
        <v>0</v>
      </c>
      <c r="K56" s="129"/>
      <c r="L56" s="65"/>
      <c r="M56" s="267">
        <f t="shared" si="1"/>
        <v>15294.33</v>
      </c>
    </row>
    <row r="57" spans="1:16" ht="14.1" customHeight="1" x14ac:dyDescent="0.25">
      <c r="A57" s="478"/>
      <c r="B57" s="59"/>
      <c r="C57" s="60" t="s">
        <v>20</v>
      </c>
      <c r="D57" s="60"/>
      <c r="E57" s="489">
        <v>97208.6</v>
      </c>
      <c r="F57" s="480">
        <v>9974.7900000000009</v>
      </c>
      <c r="G57" s="489">
        <f>G59</f>
        <v>202264.43</v>
      </c>
      <c r="H57" s="490">
        <f>H59</f>
        <v>0</v>
      </c>
      <c r="I57" s="480">
        <v>0</v>
      </c>
      <c r="J57" s="480"/>
      <c r="K57" s="129" t="e">
        <f>#REF!+E57+F57+G57+H57+J57</f>
        <v>#REF!</v>
      </c>
      <c r="L57" s="65"/>
      <c r="M57" s="267">
        <f t="shared" si="1"/>
        <v>309447.82</v>
      </c>
    </row>
    <row r="58" spans="1:16" ht="15.75" x14ac:dyDescent="0.25">
      <c r="A58" s="478"/>
      <c r="B58" s="59"/>
      <c r="C58" s="75" t="s">
        <v>21</v>
      </c>
      <c r="D58" s="242">
        <v>63306.42</v>
      </c>
      <c r="E58" s="489"/>
      <c r="F58" s="480"/>
      <c r="G58" s="480"/>
      <c r="H58" s="490"/>
      <c r="I58" s="480"/>
      <c r="J58" s="480"/>
      <c r="K58" s="129" t="e">
        <f>#REF!+E58+F58+G58+H58+J58</f>
        <v>#REF!</v>
      </c>
      <c r="L58" s="65"/>
      <c r="M58" s="267">
        <f t="shared" si="1"/>
        <v>63306.42</v>
      </c>
      <c r="N58" s="65"/>
      <c r="P58" s="65">
        <f>D58+E57+F57+G57+H57</f>
        <v>372754.24</v>
      </c>
    </row>
    <row r="59" spans="1:16" ht="45" customHeight="1" x14ac:dyDescent="0.25">
      <c r="A59" s="478"/>
      <c r="B59" s="14"/>
      <c r="C59" s="272" t="s">
        <v>152</v>
      </c>
      <c r="D59" s="270">
        <f>D77</f>
        <v>63306.42</v>
      </c>
      <c r="E59" s="71">
        <v>97208.6</v>
      </c>
      <c r="F59" s="3">
        <v>9974.7900000000009</v>
      </c>
      <c r="G59" s="189">
        <f>G77</f>
        <v>202264.43</v>
      </c>
      <c r="H59" s="458">
        <v>0</v>
      </c>
      <c r="I59" s="480">
        <v>0</v>
      </c>
      <c r="J59" s="480"/>
      <c r="K59" s="129" t="e">
        <f>#REF!+E59+F59+G59+H59+J59</f>
        <v>#REF!</v>
      </c>
      <c r="L59" s="65"/>
      <c r="M59" s="267">
        <f t="shared" si="1"/>
        <v>372754.24</v>
      </c>
    </row>
    <row r="60" spans="1:16" ht="22.5" x14ac:dyDescent="0.25">
      <c r="A60" s="478"/>
      <c r="B60" s="25"/>
      <c r="C60" s="4" t="s">
        <v>22</v>
      </c>
      <c r="D60" s="268">
        <f>D61</f>
        <v>1315.83</v>
      </c>
      <c r="E60" s="71">
        <f>E61</f>
        <v>973.7</v>
      </c>
      <c r="F60" s="171">
        <f>F61</f>
        <v>84</v>
      </c>
      <c r="G60" s="189">
        <f>G61</f>
        <v>2043.0700000000002</v>
      </c>
      <c r="H60" s="227">
        <f>H61</f>
        <v>15294.33</v>
      </c>
      <c r="I60" s="480">
        <v>0</v>
      </c>
      <c r="J60" s="480"/>
      <c r="K60" s="129" t="e">
        <f>#REF!+E60+F60+G60+H60+J60</f>
        <v>#REF!</v>
      </c>
      <c r="L60" s="65"/>
      <c r="M60" s="267">
        <f t="shared" si="1"/>
        <v>19710.93</v>
      </c>
    </row>
    <row r="61" spans="1:16" ht="45" x14ac:dyDescent="0.25">
      <c r="A61" s="478"/>
      <c r="B61" s="25"/>
      <c r="C61" s="272" t="s">
        <v>152</v>
      </c>
      <c r="D61" s="268">
        <f>D81</f>
        <v>1315.83</v>
      </c>
      <c r="E61" s="71">
        <f>E81</f>
        <v>973.7</v>
      </c>
      <c r="F61" s="171">
        <v>84</v>
      </c>
      <c r="G61" s="189">
        <f>G78</f>
        <v>2043.0700000000002</v>
      </c>
      <c r="H61" s="227">
        <f>H81</f>
        <v>15294.33</v>
      </c>
      <c r="I61" s="557">
        <v>0</v>
      </c>
      <c r="J61" s="483"/>
      <c r="K61" s="129" t="e">
        <f>#REF!+E61+F61+G61+H61+J61</f>
        <v>#REF!</v>
      </c>
      <c r="L61" s="65"/>
      <c r="M61" s="267">
        <f t="shared" si="1"/>
        <v>19710.93</v>
      </c>
      <c r="P61" s="65">
        <f>D59+E59+F59+G59</f>
        <v>372754.24</v>
      </c>
    </row>
    <row r="62" spans="1:16" x14ac:dyDescent="0.25">
      <c r="A62" s="287"/>
      <c r="B62" s="25"/>
      <c r="C62" s="299" t="s">
        <v>158</v>
      </c>
      <c r="D62" s="268">
        <f>D61</f>
        <v>1315.83</v>
      </c>
      <c r="E62" s="321">
        <f t="shared" ref="E62:G62" si="20">E61</f>
        <v>973.7</v>
      </c>
      <c r="F62" s="321">
        <f t="shared" si="20"/>
        <v>84</v>
      </c>
      <c r="G62" s="268">
        <f t="shared" si="20"/>
        <v>2043.0700000000002</v>
      </c>
      <c r="H62" s="289">
        <v>0</v>
      </c>
      <c r="I62" s="293"/>
      <c r="J62" s="286">
        <v>0</v>
      </c>
      <c r="K62" s="129"/>
      <c r="L62" s="65"/>
      <c r="M62" s="267">
        <f t="shared" si="1"/>
        <v>4416.6000000000004</v>
      </c>
    </row>
    <row r="63" spans="1:16" x14ac:dyDescent="0.25">
      <c r="A63" s="287"/>
      <c r="B63" s="25"/>
      <c r="C63" s="299" t="s">
        <v>159</v>
      </c>
      <c r="D63" s="289">
        <v>0</v>
      </c>
      <c r="E63" s="289">
        <v>0</v>
      </c>
      <c r="F63" s="289">
        <v>0</v>
      </c>
      <c r="G63" s="427">
        <v>0</v>
      </c>
      <c r="H63" s="284">
        <f>H61</f>
        <v>15294.33</v>
      </c>
      <c r="I63" s="293"/>
      <c r="J63" s="289">
        <f t="shared" ref="J63" si="21">J61</f>
        <v>0</v>
      </c>
      <c r="K63" s="129"/>
      <c r="L63" s="65"/>
      <c r="M63" s="267">
        <f t="shared" si="1"/>
        <v>15294.33</v>
      </c>
    </row>
    <row r="64" spans="1:16" ht="15.75" x14ac:dyDescent="0.25">
      <c r="A64" s="9"/>
      <c r="B64" s="12"/>
      <c r="C64" s="4" t="s">
        <v>14</v>
      </c>
      <c r="D64" s="285">
        <v>0</v>
      </c>
      <c r="E64" s="3">
        <v>0</v>
      </c>
      <c r="F64" s="3">
        <v>0</v>
      </c>
      <c r="G64" s="3">
        <v>0</v>
      </c>
      <c r="H64" s="3">
        <v>0</v>
      </c>
      <c r="I64" s="480">
        <v>0</v>
      </c>
      <c r="J64" s="480"/>
      <c r="K64" s="134"/>
      <c r="L64" s="65"/>
      <c r="M64" s="267">
        <f t="shared" si="1"/>
        <v>0</v>
      </c>
    </row>
    <row r="65" spans="1:13" ht="22.5" x14ac:dyDescent="0.25">
      <c r="A65" s="9"/>
      <c r="B65" s="12"/>
      <c r="C65" s="4" t="s">
        <v>15</v>
      </c>
      <c r="D65" s="285">
        <v>0</v>
      </c>
      <c r="E65" s="3">
        <v>0</v>
      </c>
      <c r="F65" s="3">
        <v>0</v>
      </c>
      <c r="G65" s="3">
        <v>0</v>
      </c>
      <c r="H65" s="3">
        <v>0</v>
      </c>
      <c r="I65" s="480">
        <v>0</v>
      </c>
      <c r="J65" s="480"/>
      <c r="K65" s="134"/>
      <c r="L65" s="65"/>
      <c r="M65" s="267">
        <f t="shared" si="1"/>
        <v>0</v>
      </c>
    </row>
    <row r="66" spans="1:13" ht="15.75" x14ac:dyDescent="0.25">
      <c r="A66" s="9"/>
      <c r="B66" s="12"/>
      <c r="C66" s="4" t="s">
        <v>16</v>
      </c>
      <c r="D66" s="285">
        <v>0</v>
      </c>
      <c r="E66" s="3">
        <v>0</v>
      </c>
      <c r="F66" s="3">
        <v>0</v>
      </c>
      <c r="G66" s="3">
        <v>0</v>
      </c>
      <c r="H66" s="3">
        <v>0</v>
      </c>
      <c r="I66" s="480">
        <v>0</v>
      </c>
      <c r="J66" s="480"/>
      <c r="K66" s="134"/>
      <c r="L66" s="65"/>
      <c r="M66" s="267">
        <f t="shared" si="1"/>
        <v>0</v>
      </c>
    </row>
    <row r="67" spans="1:13" ht="15.75" x14ac:dyDescent="0.25">
      <c r="A67" s="31"/>
      <c r="B67" s="32"/>
      <c r="C67" s="4" t="s">
        <v>17</v>
      </c>
      <c r="D67" s="285">
        <v>0</v>
      </c>
      <c r="E67" s="3">
        <v>0</v>
      </c>
      <c r="F67" s="3">
        <v>0</v>
      </c>
      <c r="G67" s="3">
        <v>0</v>
      </c>
      <c r="H67" s="3">
        <v>0</v>
      </c>
      <c r="I67" s="480">
        <v>0</v>
      </c>
      <c r="J67" s="480"/>
      <c r="K67" s="134"/>
      <c r="L67" s="65"/>
      <c r="M67" s="267">
        <f t="shared" si="1"/>
        <v>0</v>
      </c>
    </row>
    <row r="68" spans="1:13" x14ac:dyDescent="0.25">
      <c r="A68" s="578" t="s">
        <v>92</v>
      </c>
      <c r="B68" s="55" t="s">
        <v>23</v>
      </c>
      <c r="C68" s="548" t="s">
        <v>19</v>
      </c>
      <c r="D68" s="489">
        <f>D78+D74</f>
        <v>64622.25</v>
      </c>
      <c r="E68" s="489">
        <f>E78+E73</f>
        <v>98182.3</v>
      </c>
      <c r="F68" s="480">
        <f>F73+F78</f>
        <v>10058.790000000001</v>
      </c>
      <c r="G68" s="489">
        <f>G78+G73</f>
        <v>204307.5</v>
      </c>
      <c r="H68" s="489">
        <f>H78</f>
        <v>15294.33</v>
      </c>
      <c r="I68" s="489">
        <f t="shared" ref="I68:J68" si="22">I78+I73</f>
        <v>0</v>
      </c>
      <c r="J68" s="490">
        <f t="shared" si="22"/>
        <v>0</v>
      </c>
      <c r="K68" s="132"/>
      <c r="L68" s="65"/>
      <c r="M68" s="267">
        <f t="shared" si="1"/>
        <v>392465.17</v>
      </c>
    </row>
    <row r="69" spans="1:13" ht="45.75" customHeight="1" x14ac:dyDescent="0.25">
      <c r="A69" s="579"/>
      <c r="B69" s="459" t="s">
        <v>24</v>
      </c>
      <c r="C69" s="548"/>
      <c r="D69" s="489"/>
      <c r="E69" s="489"/>
      <c r="F69" s="480"/>
      <c r="G69" s="489"/>
      <c r="H69" s="489"/>
      <c r="I69" s="489"/>
      <c r="J69" s="490"/>
      <c r="K69" s="132"/>
      <c r="L69" s="65"/>
      <c r="M69" s="267">
        <f t="shared" si="1"/>
        <v>0</v>
      </c>
    </row>
    <row r="70" spans="1:13" ht="18" customHeight="1" x14ac:dyDescent="0.25">
      <c r="A70" s="297"/>
      <c r="B70" s="56"/>
      <c r="C70" s="299" t="s">
        <v>158</v>
      </c>
      <c r="D70" s="284">
        <f>D68</f>
        <v>64622.25</v>
      </c>
      <c r="E70" s="284">
        <f t="shared" ref="E70:G70" si="23">E68</f>
        <v>98182.3</v>
      </c>
      <c r="F70" s="284">
        <f t="shared" si="23"/>
        <v>10058.790000000001</v>
      </c>
      <c r="G70" s="284">
        <f t="shared" si="23"/>
        <v>204307.5</v>
      </c>
      <c r="H70" s="285">
        <v>0</v>
      </c>
      <c r="I70" s="480">
        <v>0</v>
      </c>
      <c r="J70" s="480"/>
      <c r="K70" s="132"/>
      <c r="L70" s="65"/>
      <c r="M70" s="267">
        <f t="shared" si="1"/>
        <v>377170.83999999997</v>
      </c>
    </row>
    <row r="71" spans="1:13" ht="20.25" customHeight="1" x14ac:dyDescent="0.25">
      <c r="A71" s="297"/>
      <c r="B71" s="56"/>
      <c r="C71" s="299" t="s">
        <v>159</v>
      </c>
      <c r="D71" s="285">
        <v>0</v>
      </c>
      <c r="E71" s="285">
        <v>0</v>
      </c>
      <c r="F71" s="285">
        <v>0</v>
      </c>
      <c r="G71" s="285">
        <v>0</v>
      </c>
      <c r="H71" s="284">
        <f>H68</f>
        <v>15294.33</v>
      </c>
      <c r="I71" s="284"/>
      <c r="J71" s="289">
        <f t="shared" ref="J71" si="24">J68</f>
        <v>0</v>
      </c>
      <c r="K71" s="132"/>
      <c r="L71" s="65"/>
      <c r="M71" s="267">
        <f t="shared" si="1"/>
        <v>15294.33</v>
      </c>
    </row>
    <row r="72" spans="1:13" ht="22.5" x14ac:dyDescent="0.25">
      <c r="A72" s="48"/>
      <c r="B72" s="57"/>
      <c r="C72" s="4" t="s">
        <v>25</v>
      </c>
      <c r="D72" s="253">
        <v>0</v>
      </c>
      <c r="E72" s="253">
        <v>0</v>
      </c>
      <c r="F72" s="3">
        <v>0</v>
      </c>
      <c r="G72" s="150">
        <v>0</v>
      </c>
      <c r="H72" s="3">
        <v>0</v>
      </c>
      <c r="I72" s="480">
        <v>0</v>
      </c>
      <c r="J72" s="480"/>
      <c r="K72" s="134"/>
      <c r="L72" s="65"/>
      <c r="M72" s="267">
        <f t="shared" si="1"/>
        <v>0</v>
      </c>
    </row>
    <row r="73" spans="1:13" x14ac:dyDescent="0.25">
      <c r="A73" s="569"/>
      <c r="B73" s="555"/>
      <c r="C73" s="7" t="s">
        <v>20</v>
      </c>
      <c r="D73" s="256"/>
      <c r="E73" s="489">
        <v>97208.6</v>
      </c>
      <c r="F73" s="480">
        <v>9974.7900000000009</v>
      </c>
      <c r="G73" s="489">
        <f>G77</f>
        <v>202264.43</v>
      </c>
      <c r="H73" s="480">
        <v>0</v>
      </c>
      <c r="I73" s="480">
        <v>0</v>
      </c>
      <c r="J73" s="480"/>
      <c r="K73" s="134"/>
      <c r="L73" s="65"/>
      <c r="M73" s="267">
        <f t="shared" si="1"/>
        <v>309447.82</v>
      </c>
    </row>
    <row r="74" spans="1:13" x14ac:dyDescent="0.25">
      <c r="A74" s="569"/>
      <c r="B74" s="555"/>
      <c r="C74" s="8" t="s">
        <v>21</v>
      </c>
      <c r="D74" s="270">
        <v>63306.42</v>
      </c>
      <c r="E74" s="489"/>
      <c r="F74" s="480"/>
      <c r="G74" s="489"/>
      <c r="H74" s="480"/>
      <c r="I74" s="480"/>
      <c r="J74" s="480"/>
      <c r="K74" s="134"/>
      <c r="L74" s="65"/>
      <c r="M74" s="267">
        <f t="shared" si="1"/>
        <v>63306.42</v>
      </c>
    </row>
    <row r="75" spans="1:13" ht="15.75" x14ac:dyDescent="0.25">
      <c r="A75" s="294"/>
      <c r="B75" s="295"/>
      <c r="C75" s="299" t="s">
        <v>158</v>
      </c>
      <c r="D75" s="270">
        <f>D74</f>
        <v>63306.42</v>
      </c>
      <c r="E75" s="320">
        <f>E73</f>
        <v>97208.6</v>
      </c>
      <c r="F75" s="270">
        <f>F73</f>
        <v>9974.7900000000009</v>
      </c>
      <c r="G75" s="320">
        <f>G73</f>
        <v>202264.43</v>
      </c>
      <c r="H75" s="285">
        <v>0</v>
      </c>
      <c r="I75" s="480">
        <v>0</v>
      </c>
      <c r="J75" s="480"/>
      <c r="K75" s="134"/>
      <c r="L75" s="65"/>
      <c r="M75" s="267">
        <f t="shared" si="1"/>
        <v>372754.24</v>
      </c>
    </row>
    <row r="76" spans="1:13" ht="15.75" x14ac:dyDescent="0.25">
      <c r="A76" s="294"/>
      <c r="B76" s="295"/>
      <c r="C76" s="299" t="s">
        <v>159</v>
      </c>
      <c r="D76" s="289">
        <v>0</v>
      </c>
      <c r="E76" s="289">
        <v>0</v>
      </c>
      <c r="F76" s="289">
        <v>0</v>
      </c>
      <c r="G76" s="289">
        <v>0</v>
      </c>
      <c r="H76" s="458">
        <v>0</v>
      </c>
      <c r="I76" s="289">
        <v>0</v>
      </c>
      <c r="J76" s="289">
        <f t="shared" ref="J76" si="25">J73</f>
        <v>0</v>
      </c>
      <c r="K76" s="134"/>
      <c r="L76" s="65"/>
      <c r="M76" s="267">
        <f t="shared" si="1"/>
        <v>0</v>
      </c>
    </row>
    <row r="77" spans="1:13" ht="45" x14ac:dyDescent="0.25">
      <c r="A77" s="48"/>
      <c r="B77" s="57"/>
      <c r="C77" s="272" t="s">
        <v>152</v>
      </c>
      <c r="D77" s="268">
        <v>63306.42</v>
      </c>
      <c r="E77" s="71">
        <v>97208.6</v>
      </c>
      <c r="F77" s="46">
        <v>9974.7900000000009</v>
      </c>
      <c r="G77" s="189">
        <f>G109+G177+G164</f>
        <v>202264.43</v>
      </c>
      <c r="H77" s="458">
        <f>H154</f>
        <v>0</v>
      </c>
      <c r="I77" s="557">
        <v>0</v>
      </c>
      <c r="J77" s="483"/>
      <c r="K77" s="134"/>
      <c r="L77" s="65"/>
      <c r="M77" s="267">
        <f t="shared" si="1"/>
        <v>372754.24</v>
      </c>
    </row>
    <row r="78" spans="1:13" ht="22.5" x14ac:dyDescent="0.25">
      <c r="A78" s="48"/>
      <c r="B78" s="57"/>
      <c r="C78" s="7" t="s">
        <v>22</v>
      </c>
      <c r="D78" s="269">
        <f>D81</f>
        <v>1315.83</v>
      </c>
      <c r="E78" s="45">
        <f>E81</f>
        <v>973.7</v>
      </c>
      <c r="F78" s="45">
        <f>F81</f>
        <v>84</v>
      </c>
      <c r="G78" s="190">
        <f>G81</f>
        <v>2043.0700000000002</v>
      </c>
      <c r="H78" s="231">
        <f>H81</f>
        <v>15294.33</v>
      </c>
      <c r="I78" s="557">
        <v>0</v>
      </c>
      <c r="J78" s="483"/>
      <c r="K78" s="134"/>
      <c r="L78" s="65"/>
      <c r="M78" s="267">
        <f t="shared" si="1"/>
        <v>19710.93</v>
      </c>
    </row>
    <row r="79" spans="1:13" ht="15.75" x14ac:dyDescent="0.25">
      <c r="A79" s="350"/>
      <c r="B79" s="351"/>
      <c r="C79" s="352" t="s">
        <v>158</v>
      </c>
      <c r="D79" s="268">
        <f>D77</f>
        <v>63306.42</v>
      </c>
      <c r="E79" s="268">
        <f t="shared" ref="E79:G79" si="26">E77</f>
        <v>97208.6</v>
      </c>
      <c r="F79" s="268">
        <f t="shared" si="26"/>
        <v>9974.7900000000009</v>
      </c>
      <c r="G79" s="268">
        <f t="shared" si="26"/>
        <v>202264.43</v>
      </c>
      <c r="H79" s="346">
        <v>0</v>
      </c>
      <c r="I79" s="557">
        <v>0</v>
      </c>
      <c r="J79" s="483"/>
      <c r="K79" s="134"/>
      <c r="L79" s="65"/>
      <c r="M79" s="267">
        <f t="shared" si="1"/>
        <v>372754.24</v>
      </c>
    </row>
    <row r="80" spans="1:13" ht="15.75" x14ac:dyDescent="0.25">
      <c r="A80" s="350"/>
      <c r="B80" s="351"/>
      <c r="C80" s="352" t="s">
        <v>159</v>
      </c>
      <c r="D80" s="348">
        <v>0</v>
      </c>
      <c r="E80" s="348">
        <v>0</v>
      </c>
      <c r="F80" s="348">
        <v>0</v>
      </c>
      <c r="G80" s="348">
        <v>0</v>
      </c>
      <c r="H80" s="475">
        <f>H77</f>
        <v>0</v>
      </c>
      <c r="I80" s="345"/>
      <c r="J80" s="348">
        <f t="shared" ref="J80" si="27">J77</f>
        <v>0</v>
      </c>
      <c r="K80" s="134"/>
      <c r="L80" s="65"/>
      <c r="M80" s="267">
        <f t="shared" si="1"/>
        <v>0</v>
      </c>
    </row>
    <row r="81" spans="1:13" ht="46.5" customHeight="1" x14ac:dyDescent="0.25">
      <c r="A81" s="569"/>
      <c r="B81" s="555"/>
      <c r="C81" s="548" t="s">
        <v>152</v>
      </c>
      <c r="D81" s="268">
        <v>1315.83</v>
      </c>
      <c r="E81" s="489">
        <v>973.7</v>
      </c>
      <c r="F81" s="489">
        <v>84</v>
      </c>
      <c r="G81" s="489">
        <f>G92+G101+G114+G159</f>
        <v>2043.0700000000002</v>
      </c>
      <c r="H81" s="489">
        <f>H92+H101+H114+H159+0</f>
        <v>15294.33</v>
      </c>
      <c r="I81" s="489">
        <f>I92+I101+I114+I159</f>
        <v>0</v>
      </c>
      <c r="J81" s="490">
        <f>J92+J101+J114+J159</f>
        <v>0</v>
      </c>
      <c r="K81" s="134"/>
      <c r="L81" s="65"/>
      <c r="M81" s="267">
        <f t="shared" si="1"/>
        <v>19710.93</v>
      </c>
    </row>
    <row r="82" spans="1:13" ht="15" hidden="1" customHeight="1" x14ac:dyDescent="0.25">
      <c r="A82" s="570"/>
      <c r="B82" s="577"/>
      <c r="C82" s="548"/>
      <c r="D82" s="254"/>
      <c r="E82" s="489"/>
      <c r="F82" s="489"/>
      <c r="G82" s="489"/>
      <c r="H82" s="489"/>
      <c r="I82" s="489"/>
      <c r="J82" s="490"/>
      <c r="K82" s="134"/>
      <c r="L82" s="65"/>
      <c r="M82" s="267">
        <f t="shared" si="1"/>
        <v>0</v>
      </c>
    </row>
    <row r="83" spans="1:13" ht="183.75" customHeight="1" x14ac:dyDescent="0.25">
      <c r="A83" s="49" t="s">
        <v>93</v>
      </c>
      <c r="B83" s="460" t="s">
        <v>26</v>
      </c>
      <c r="C83" s="322" t="s">
        <v>19</v>
      </c>
      <c r="D83" s="268">
        <v>40704.57</v>
      </c>
      <c r="E83" s="3">
        <v>0</v>
      </c>
      <c r="F83" s="3">
        <v>0</v>
      </c>
      <c r="G83" s="3">
        <v>0</v>
      </c>
      <c r="H83" s="3">
        <v>0</v>
      </c>
      <c r="I83" s="480">
        <v>0</v>
      </c>
      <c r="J83" s="480"/>
      <c r="K83" s="134"/>
      <c r="L83" s="65"/>
      <c r="M83" s="267">
        <f t="shared" si="1"/>
        <v>40704.57</v>
      </c>
    </row>
    <row r="84" spans="1:13" ht="15.75" customHeight="1" x14ac:dyDescent="0.25">
      <c r="A84" s="304"/>
      <c r="B84" s="302"/>
      <c r="C84" s="299" t="s">
        <v>158</v>
      </c>
      <c r="D84" s="269">
        <f>D83</f>
        <v>40704.57</v>
      </c>
      <c r="E84" s="269">
        <f t="shared" ref="E84:J84" si="28">E83</f>
        <v>0</v>
      </c>
      <c r="F84" s="269">
        <f t="shared" si="28"/>
        <v>0</v>
      </c>
      <c r="G84" s="269">
        <f t="shared" si="28"/>
        <v>0</v>
      </c>
      <c r="H84" s="269">
        <f t="shared" si="28"/>
        <v>0</v>
      </c>
      <c r="I84" s="269">
        <f t="shared" si="28"/>
        <v>0</v>
      </c>
      <c r="J84" s="269">
        <f t="shared" si="28"/>
        <v>0</v>
      </c>
      <c r="K84" s="134"/>
      <c r="L84" s="65"/>
      <c r="M84" s="267">
        <f t="shared" si="1"/>
        <v>40704.57</v>
      </c>
    </row>
    <row r="85" spans="1:13" ht="15.75" x14ac:dyDescent="0.25">
      <c r="A85" s="61"/>
      <c r="B85" s="14"/>
      <c r="C85" s="299" t="s">
        <v>159</v>
      </c>
      <c r="D85" s="269">
        <v>0</v>
      </c>
      <c r="E85" s="5">
        <v>0</v>
      </c>
      <c r="F85" s="5">
        <v>0</v>
      </c>
      <c r="G85" s="5">
        <v>0</v>
      </c>
      <c r="H85" s="5">
        <v>0</v>
      </c>
      <c r="I85" s="585">
        <v>0</v>
      </c>
      <c r="J85" s="585"/>
      <c r="K85" s="134"/>
      <c r="L85" s="65"/>
      <c r="M85" s="267">
        <f t="shared" si="1"/>
        <v>0</v>
      </c>
    </row>
    <row r="86" spans="1:13" x14ac:dyDescent="0.25">
      <c r="A86" s="583"/>
      <c r="B86" s="556"/>
      <c r="C86" s="60" t="s">
        <v>20</v>
      </c>
      <c r="D86" s="60"/>
      <c r="E86" s="480">
        <v>0</v>
      </c>
      <c r="F86" s="480">
        <v>0</v>
      </c>
      <c r="G86" s="480">
        <v>0</v>
      </c>
      <c r="H86" s="480">
        <v>0</v>
      </c>
      <c r="I86" s="480">
        <v>0</v>
      </c>
      <c r="J86" s="480"/>
      <c r="K86" s="134"/>
      <c r="L86" s="65"/>
      <c r="M86" s="267">
        <f t="shared" si="1"/>
        <v>0</v>
      </c>
    </row>
    <row r="87" spans="1:13" x14ac:dyDescent="0.25">
      <c r="A87" s="583"/>
      <c r="B87" s="556"/>
      <c r="C87" s="75" t="s">
        <v>21</v>
      </c>
      <c r="D87" s="261">
        <v>39627.919999999998</v>
      </c>
      <c r="E87" s="480"/>
      <c r="F87" s="480"/>
      <c r="G87" s="480"/>
      <c r="H87" s="480"/>
      <c r="I87" s="480"/>
      <c r="J87" s="480"/>
      <c r="K87" s="134"/>
      <c r="L87" s="65"/>
      <c r="M87" s="267">
        <f t="shared" si="1"/>
        <v>39627.919999999998</v>
      </c>
    </row>
    <row r="88" spans="1:13" ht="15.75" x14ac:dyDescent="0.25">
      <c r="A88" s="290"/>
      <c r="B88" s="298"/>
      <c r="C88" s="299" t="s">
        <v>158</v>
      </c>
      <c r="D88" s="323">
        <f>D87</f>
        <v>39627.919999999998</v>
      </c>
      <c r="E88" s="323">
        <f t="shared" ref="E88:J88" si="29">E87</f>
        <v>0</v>
      </c>
      <c r="F88" s="323">
        <f t="shared" si="29"/>
        <v>0</v>
      </c>
      <c r="G88" s="323">
        <f t="shared" si="29"/>
        <v>0</v>
      </c>
      <c r="H88" s="323">
        <f t="shared" si="29"/>
        <v>0</v>
      </c>
      <c r="I88" s="323">
        <f t="shared" si="29"/>
        <v>0</v>
      </c>
      <c r="J88" s="323">
        <f t="shared" si="29"/>
        <v>0</v>
      </c>
      <c r="K88" s="134"/>
      <c r="L88" s="65"/>
      <c r="M88" s="267">
        <f t="shared" si="1"/>
        <v>39627.919999999998</v>
      </c>
    </row>
    <row r="89" spans="1:13" ht="64.5" customHeight="1" x14ac:dyDescent="0.25">
      <c r="A89" s="61"/>
      <c r="B89" s="14"/>
      <c r="C89" s="276" t="s">
        <v>152</v>
      </c>
      <c r="D89" s="268">
        <v>39627.919999999998</v>
      </c>
      <c r="E89" s="3">
        <v>0</v>
      </c>
      <c r="F89" s="3">
        <v>0</v>
      </c>
      <c r="G89" s="3">
        <v>0</v>
      </c>
      <c r="H89" s="3">
        <v>0</v>
      </c>
      <c r="I89" s="480">
        <v>0</v>
      </c>
      <c r="J89" s="480"/>
      <c r="K89" s="134"/>
      <c r="L89" s="65"/>
      <c r="M89" s="267">
        <f t="shared" si="1"/>
        <v>39627.919999999998</v>
      </c>
    </row>
    <row r="90" spans="1:13" ht="22.5" x14ac:dyDescent="0.25">
      <c r="A90" s="61"/>
      <c r="B90" s="14"/>
      <c r="C90" s="4" t="s">
        <v>22</v>
      </c>
      <c r="D90" s="268">
        <f>D92</f>
        <v>1076.6500000000001</v>
      </c>
      <c r="E90" s="3">
        <v>0</v>
      </c>
      <c r="F90" s="3">
        <v>0</v>
      </c>
      <c r="G90" s="3">
        <v>0</v>
      </c>
      <c r="H90" s="3">
        <v>0</v>
      </c>
      <c r="I90" s="480">
        <v>0</v>
      </c>
      <c r="J90" s="480"/>
      <c r="K90" s="134"/>
      <c r="L90" s="65"/>
      <c r="M90" s="267">
        <f t="shared" si="1"/>
        <v>1076.6500000000001</v>
      </c>
    </row>
    <row r="91" spans="1:13" ht="15.75" x14ac:dyDescent="0.25">
      <c r="A91" s="290"/>
      <c r="B91" s="298"/>
      <c r="C91" s="299" t="s">
        <v>158</v>
      </c>
      <c r="D91" s="268">
        <f>D90</f>
        <v>1076.6500000000001</v>
      </c>
      <c r="E91" s="268">
        <f t="shared" ref="E91:J91" si="30">E90</f>
        <v>0</v>
      </c>
      <c r="F91" s="268">
        <f t="shared" si="30"/>
        <v>0</v>
      </c>
      <c r="G91" s="268">
        <f t="shared" si="30"/>
        <v>0</v>
      </c>
      <c r="H91" s="268">
        <f t="shared" si="30"/>
        <v>0</v>
      </c>
      <c r="I91" s="268">
        <f t="shared" si="30"/>
        <v>0</v>
      </c>
      <c r="J91" s="268">
        <f t="shared" si="30"/>
        <v>0</v>
      </c>
      <c r="K91" s="134"/>
      <c r="L91" s="65"/>
      <c r="M91" s="267">
        <f t="shared" ref="M91:M154" si="31">E91+F91+G91+H91+J91+D91</f>
        <v>1076.6500000000001</v>
      </c>
    </row>
    <row r="92" spans="1:13" ht="56.25" customHeight="1" x14ac:dyDescent="0.25">
      <c r="A92" s="62"/>
      <c r="B92" s="14"/>
      <c r="C92" s="275" t="s">
        <v>152</v>
      </c>
      <c r="D92" s="268">
        <v>1076.6500000000001</v>
      </c>
      <c r="E92" s="3">
        <v>0</v>
      </c>
      <c r="F92" s="3">
        <v>0</v>
      </c>
      <c r="G92" s="3">
        <v>0</v>
      </c>
      <c r="H92" s="3">
        <v>0</v>
      </c>
      <c r="I92" s="480">
        <v>0</v>
      </c>
      <c r="J92" s="480"/>
      <c r="K92" s="134"/>
      <c r="L92" s="65"/>
      <c r="M92" s="267">
        <f t="shared" si="31"/>
        <v>1076.6500000000001</v>
      </c>
    </row>
    <row r="93" spans="1:13" ht="153.75" customHeight="1" x14ac:dyDescent="0.25">
      <c r="A93" s="58" t="s">
        <v>94</v>
      </c>
      <c r="B93" s="461" t="s">
        <v>27</v>
      </c>
      <c r="C93" s="325" t="s">
        <v>19</v>
      </c>
      <c r="D93" s="252">
        <f>D96+D99</f>
        <v>23917.68</v>
      </c>
      <c r="E93" s="71">
        <f>E96+E99</f>
        <v>98182.3</v>
      </c>
      <c r="F93" s="105">
        <v>0</v>
      </c>
      <c r="G93" s="83">
        <v>0</v>
      </c>
      <c r="H93" s="3">
        <v>0</v>
      </c>
      <c r="I93" s="480">
        <v>0</v>
      </c>
      <c r="J93" s="480"/>
      <c r="K93" s="134"/>
      <c r="L93" s="65"/>
      <c r="M93" s="267">
        <f t="shared" si="31"/>
        <v>122099.98000000001</v>
      </c>
    </row>
    <row r="94" spans="1:13" ht="18" customHeight="1" x14ac:dyDescent="0.25">
      <c r="A94" s="324"/>
      <c r="B94" s="302"/>
      <c r="C94" s="299" t="s">
        <v>158</v>
      </c>
      <c r="D94" s="305">
        <f>D93</f>
        <v>23917.68</v>
      </c>
      <c r="E94" s="305">
        <f t="shared" ref="E94:J94" si="32">E93</f>
        <v>98182.3</v>
      </c>
      <c r="F94" s="326">
        <f t="shared" si="32"/>
        <v>0</v>
      </c>
      <c r="G94" s="326">
        <f t="shared" si="32"/>
        <v>0</v>
      </c>
      <c r="H94" s="326">
        <f t="shared" si="32"/>
        <v>0</v>
      </c>
      <c r="I94" s="326">
        <f t="shared" si="32"/>
        <v>0</v>
      </c>
      <c r="J94" s="326">
        <f t="shared" si="32"/>
        <v>0</v>
      </c>
      <c r="K94" s="134"/>
      <c r="L94" s="65"/>
      <c r="M94" s="267">
        <f t="shared" si="31"/>
        <v>122099.98000000001</v>
      </c>
    </row>
    <row r="95" spans="1:13" ht="15.75" x14ac:dyDescent="0.25">
      <c r="A95" s="13"/>
      <c r="B95" s="14"/>
      <c r="C95" s="299" t="s">
        <v>159</v>
      </c>
      <c r="D95" s="326">
        <v>0</v>
      </c>
      <c r="E95" s="326">
        <v>0</v>
      </c>
      <c r="F95" s="106">
        <v>0</v>
      </c>
      <c r="G95" s="84">
        <v>0</v>
      </c>
      <c r="H95" s="6">
        <v>0</v>
      </c>
      <c r="I95" s="538">
        <v>0</v>
      </c>
      <c r="J95" s="538"/>
      <c r="K95" s="134"/>
      <c r="L95" s="65"/>
      <c r="M95" s="267">
        <f t="shared" si="31"/>
        <v>0</v>
      </c>
    </row>
    <row r="96" spans="1:13" x14ac:dyDescent="0.25">
      <c r="A96" s="584"/>
      <c r="B96" s="556"/>
      <c r="C96" s="7" t="s">
        <v>20</v>
      </c>
      <c r="D96" s="489">
        <f>D98</f>
        <v>23678.5</v>
      </c>
      <c r="E96" s="489">
        <v>97208.6</v>
      </c>
      <c r="F96" s="480">
        <v>0</v>
      </c>
      <c r="G96" s="480">
        <v>0</v>
      </c>
      <c r="H96" s="480">
        <v>0</v>
      </c>
      <c r="I96" s="480">
        <v>0</v>
      </c>
      <c r="J96" s="480"/>
      <c r="K96" s="134"/>
      <c r="L96" s="65"/>
      <c r="M96" s="267">
        <f t="shared" si="31"/>
        <v>120887.1</v>
      </c>
    </row>
    <row r="97" spans="1:13" x14ac:dyDescent="0.25">
      <c r="A97" s="584"/>
      <c r="B97" s="556"/>
      <c r="C97" s="8" t="s">
        <v>21</v>
      </c>
      <c r="D97" s="489"/>
      <c r="E97" s="489"/>
      <c r="F97" s="480"/>
      <c r="G97" s="480"/>
      <c r="H97" s="480"/>
      <c r="I97" s="480"/>
      <c r="J97" s="480"/>
      <c r="K97" s="134"/>
      <c r="L97" s="65"/>
      <c r="M97" s="267">
        <f t="shared" si="31"/>
        <v>0</v>
      </c>
    </row>
    <row r="98" spans="1:13" ht="57" customHeight="1" x14ac:dyDescent="0.25">
      <c r="A98" s="13"/>
      <c r="B98" s="14"/>
      <c r="C98" s="275" t="s">
        <v>152</v>
      </c>
      <c r="D98" s="252">
        <v>23678.5</v>
      </c>
      <c r="E98" s="71">
        <v>97208.6</v>
      </c>
      <c r="F98" s="105">
        <v>0</v>
      </c>
      <c r="G98" s="83">
        <v>0</v>
      </c>
      <c r="H98" s="3">
        <v>0</v>
      </c>
      <c r="I98" s="480">
        <v>0</v>
      </c>
      <c r="J98" s="480"/>
      <c r="K98" s="134"/>
      <c r="L98" s="65"/>
      <c r="M98" s="267">
        <f t="shared" si="31"/>
        <v>120887.1</v>
      </c>
    </row>
    <row r="99" spans="1:13" ht="22.5" x14ac:dyDescent="0.25">
      <c r="A99" s="13"/>
      <c r="B99" s="14"/>
      <c r="C99" s="4" t="s">
        <v>22</v>
      </c>
      <c r="D99" s="252">
        <f>D101</f>
        <v>239.18</v>
      </c>
      <c r="E99" s="71">
        <f>E101</f>
        <v>973.7</v>
      </c>
      <c r="F99" s="105">
        <v>0</v>
      </c>
      <c r="G99" s="83">
        <v>0</v>
      </c>
      <c r="H99" s="3">
        <v>0</v>
      </c>
      <c r="I99" s="480">
        <v>0</v>
      </c>
      <c r="J99" s="480"/>
      <c r="K99" s="134"/>
      <c r="L99" s="65"/>
      <c r="M99" s="267">
        <f t="shared" si="31"/>
        <v>1212.8800000000001</v>
      </c>
    </row>
    <row r="100" spans="1:13" ht="15.75" x14ac:dyDescent="0.25">
      <c r="A100" s="292"/>
      <c r="B100" s="298"/>
      <c r="C100" s="299" t="s">
        <v>158</v>
      </c>
      <c r="D100" s="327">
        <f>D99</f>
        <v>239.18</v>
      </c>
      <c r="E100" s="327">
        <f t="shared" ref="E100:J100" si="33">E99</f>
        <v>973.7</v>
      </c>
      <c r="F100" s="328">
        <f t="shared" si="33"/>
        <v>0</v>
      </c>
      <c r="G100" s="328">
        <f t="shared" si="33"/>
        <v>0</v>
      </c>
      <c r="H100" s="328">
        <f t="shared" si="33"/>
        <v>0</v>
      </c>
      <c r="I100" s="328">
        <f t="shared" si="33"/>
        <v>0</v>
      </c>
      <c r="J100" s="328">
        <f t="shared" si="33"/>
        <v>0</v>
      </c>
      <c r="K100" s="134"/>
      <c r="L100" s="65"/>
      <c r="M100" s="267">
        <f t="shared" si="31"/>
        <v>1212.8800000000001</v>
      </c>
    </row>
    <row r="101" spans="1:13" ht="45" x14ac:dyDescent="0.25">
      <c r="A101" s="13"/>
      <c r="B101" s="14"/>
      <c r="C101" s="275" t="s">
        <v>152</v>
      </c>
      <c r="D101" s="268">
        <v>239.18</v>
      </c>
      <c r="E101" s="71">
        <v>973.7</v>
      </c>
      <c r="F101" s="105">
        <v>0</v>
      </c>
      <c r="G101" s="83">
        <v>0</v>
      </c>
      <c r="H101" s="3">
        <v>0</v>
      </c>
      <c r="I101" s="480">
        <v>0</v>
      </c>
      <c r="J101" s="480"/>
      <c r="K101" s="134"/>
      <c r="L101" s="65"/>
      <c r="M101" s="267">
        <f t="shared" si="31"/>
        <v>1212.8800000000001</v>
      </c>
    </row>
    <row r="102" spans="1:13" ht="135.75" customHeight="1" x14ac:dyDescent="0.25">
      <c r="A102" s="200" t="s">
        <v>28</v>
      </c>
      <c r="B102" s="462" t="s">
        <v>132</v>
      </c>
      <c r="C102" s="233" t="s">
        <v>19</v>
      </c>
      <c r="D102" s="250">
        <v>0</v>
      </c>
      <c r="E102" s="198">
        <v>0</v>
      </c>
      <c r="F102" s="199">
        <f>F105+F111</f>
        <v>10058.790000000001</v>
      </c>
      <c r="G102" s="199">
        <f>G105+G111</f>
        <v>172136.88</v>
      </c>
      <c r="H102" s="198">
        <f>H105+H111</f>
        <v>0</v>
      </c>
      <c r="I102" s="198">
        <v>0</v>
      </c>
      <c r="J102" s="78">
        <v>0</v>
      </c>
      <c r="K102" s="134"/>
      <c r="L102" s="65"/>
      <c r="M102" s="267">
        <f t="shared" si="31"/>
        <v>182195.67</v>
      </c>
    </row>
    <row r="103" spans="1:13" ht="22.5" customHeight="1" x14ac:dyDescent="0.25">
      <c r="A103" s="301"/>
      <c r="B103" s="173"/>
      <c r="C103" s="299" t="s">
        <v>158</v>
      </c>
      <c r="D103" s="285">
        <f>D102</f>
        <v>0</v>
      </c>
      <c r="E103" s="285">
        <f t="shared" ref="E103:G103" si="34">E102</f>
        <v>0</v>
      </c>
      <c r="F103" s="285">
        <f t="shared" si="34"/>
        <v>10058.790000000001</v>
      </c>
      <c r="G103" s="284">
        <f t="shared" si="34"/>
        <v>172136.88</v>
      </c>
      <c r="H103" s="285">
        <v>0</v>
      </c>
      <c r="I103" s="285"/>
      <c r="J103" s="78">
        <v>0</v>
      </c>
      <c r="K103" s="134"/>
      <c r="L103" s="65"/>
      <c r="M103" s="267">
        <f t="shared" si="31"/>
        <v>182195.67</v>
      </c>
    </row>
    <row r="104" spans="1:13" ht="15.75" customHeight="1" x14ac:dyDescent="0.25">
      <c r="A104" s="201"/>
      <c r="B104" s="202"/>
      <c r="C104" s="299" t="s">
        <v>159</v>
      </c>
      <c r="D104" s="250">
        <v>0</v>
      </c>
      <c r="E104" s="198">
        <v>0</v>
      </c>
      <c r="F104" s="198">
        <v>0</v>
      </c>
      <c r="G104" s="204">
        <v>0</v>
      </c>
      <c r="H104" s="198">
        <v>0</v>
      </c>
      <c r="I104" s="198">
        <v>0</v>
      </c>
      <c r="J104" s="78">
        <v>0</v>
      </c>
      <c r="K104" s="134"/>
      <c r="L104" s="65"/>
      <c r="M104" s="267">
        <f t="shared" si="31"/>
        <v>0</v>
      </c>
    </row>
    <row r="105" spans="1:13" x14ac:dyDescent="0.25">
      <c r="A105" s="478"/>
      <c r="B105" s="479"/>
      <c r="C105" s="60" t="s">
        <v>20</v>
      </c>
      <c r="D105" s="483">
        <v>0</v>
      </c>
      <c r="E105" s="480">
        <v>0</v>
      </c>
      <c r="F105" s="480">
        <v>9974.7900000000009</v>
      </c>
      <c r="G105" s="489">
        <f>G109</f>
        <v>170415.51</v>
      </c>
      <c r="H105" s="480">
        <v>0</v>
      </c>
      <c r="I105" s="480">
        <v>0</v>
      </c>
      <c r="J105" s="481">
        <v>0</v>
      </c>
      <c r="K105" s="134"/>
      <c r="L105" s="65"/>
      <c r="M105" s="267">
        <f t="shared" si="31"/>
        <v>180390.30000000002</v>
      </c>
    </row>
    <row r="106" spans="1:13" x14ac:dyDescent="0.25">
      <c r="A106" s="478"/>
      <c r="B106" s="479"/>
      <c r="C106" s="75" t="s">
        <v>21</v>
      </c>
      <c r="D106" s="483"/>
      <c r="E106" s="480"/>
      <c r="F106" s="480"/>
      <c r="G106" s="489"/>
      <c r="H106" s="480"/>
      <c r="I106" s="480"/>
      <c r="J106" s="580"/>
      <c r="K106" s="134"/>
      <c r="L106" s="65"/>
      <c r="M106" s="267">
        <f t="shared" si="31"/>
        <v>0</v>
      </c>
    </row>
    <row r="107" spans="1:13" ht="15.75" x14ac:dyDescent="0.25">
      <c r="A107" s="287"/>
      <c r="B107" s="288"/>
      <c r="C107" s="299" t="s">
        <v>158</v>
      </c>
      <c r="D107" s="286">
        <f>D105</f>
        <v>0</v>
      </c>
      <c r="E107" s="286">
        <f t="shared" ref="E107:G107" si="35">E105</f>
        <v>0</v>
      </c>
      <c r="F107" s="286">
        <f t="shared" si="35"/>
        <v>9974.7900000000009</v>
      </c>
      <c r="G107" s="327">
        <f t="shared" si="35"/>
        <v>170415.51</v>
      </c>
      <c r="H107" s="285">
        <v>0</v>
      </c>
      <c r="I107" s="285"/>
      <c r="J107" s="78">
        <v>0</v>
      </c>
      <c r="K107" s="134"/>
      <c r="L107" s="65"/>
      <c r="M107" s="267">
        <f t="shared" si="31"/>
        <v>180390.30000000002</v>
      </c>
    </row>
    <row r="108" spans="1:13" ht="15.75" x14ac:dyDescent="0.25">
      <c r="A108" s="287"/>
      <c r="B108" s="288"/>
      <c r="C108" s="299" t="s">
        <v>159</v>
      </c>
      <c r="D108" s="286">
        <f>D105</f>
        <v>0</v>
      </c>
      <c r="E108" s="285">
        <v>0</v>
      </c>
      <c r="F108" s="285">
        <v>0</v>
      </c>
      <c r="G108" s="289">
        <v>0</v>
      </c>
      <c r="H108" s="285">
        <f>H105</f>
        <v>0</v>
      </c>
      <c r="I108" s="285"/>
      <c r="J108" s="434">
        <f t="shared" ref="J108" si="36">J105</f>
        <v>0</v>
      </c>
      <c r="K108" s="134"/>
      <c r="L108" s="65"/>
      <c r="M108" s="267">
        <f t="shared" si="31"/>
        <v>0</v>
      </c>
    </row>
    <row r="109" spans="1:13" x14ac:dyDescent="0.25">
      <c r="A109" s="478"/>
      <c r="B109" s="488"/>
      <c r="C109" s="303" t="s">
        <v>29</v>
      </c>
      <c r="D109" s="480">
        <v>0</v>
      </c>
      <c r="E109" s="480">
        <v>0</v>
      </c>
      <c r="F109" s="480">
        <v>9974.7900000000009</v>
      </c>
      <c r="G109" s="489">
        <v>170415.51</v>
      </c>
      <c r="H109" s="480">
        <v>0</v>
      </c>
      <c r="I109" s="480">
        <v>0</v>
      </c>
      <c r="J109" s="481">
        <v>0</v>
      </c>
      <c r="K109" s="134"/>
      <c r="L109" s="65"/>
      <c r="M109" s="267">
        <f t="shared" si="31"/>
        <v>180390.30000000002</v>
      </c>
    </row>
    <row r="110" spans="1:13" ht="41.25" customHeight="1" x14ac:dyDescent="0.25">
      <c r="A110" s="478"/>
      <c r="B110" s="488"/>
      <c r="C110" s="230" t="s">
        <v>30</v>
      </c>
      <c r="D110" s="480"/>
      <c r="E110" s="480"/>
      <c r="F110" s="480"/>
      <c r="G110" s="489"/>
      <c r="H110" s="480"/>
      <c r="I110" s="480"/>
      <c r="J110" s="482"/>
      <c r="K110" s="134"/>
      <c r="L110" s="65"/>
      <c r="M110" s="267">
        <f t="shared" si="31"/>
        <v>0</v>
      </c>
    </row>
    <row r="111" spans="1:13" ht="15.75" customHeight="1" x14ac:dyDescent="0.25">
      <c r="A111" s="201"/>
      <c r="B111" s="202"/>
      <c r="C111" s="222" t="s">
        <v>22</v>
      </c>
      <c r="D111" s="250">
        <v>0</v>
      </c>
      <c r="E111" s="198">
        <v>0</v>
      </c>
      <c r="F111" s="199">
        <f>F114</f>
        <v>84</v>
      </c>
      <c r="G111" s="199">
        <f>G114</f>
        <v>1721.3700000000001</v>
      </c>
      <c r="H111" s="198">
        <f>H114</f>
        <v>0</v>
      </c>
      <c r="I111" s="198">
        <v>0</v>
      </c>
      <c r="J111" s="78">
        <v>0</v>
      </c>
      <c r="K111" s="134"/>
      <c r="L111" s="65"/>
      <c r="M111" s="267">
        <f t="shared" si="31"/>
        <v>1805.3700000000001</v>
      </c>
    </row>
    <row r="112" spans="1:13" ht="15.75" customHeight="1" x14ac:dyDescent="0.25">
      <c r="A112" s="287"/>
      <c r="B112" s="291"/>
      <c r="C112" s="299" t="s">
        <v>158</v>
      </c>
      <c r="D112" s="285">
        <f>D111</f>
        <v>0</v>
      </c>
      <c r="E112" s="285">
        <f t="shared" ref="E112:G112" si="37">E111</f>
        <v>0</v>
      </c>
      <c r="F112" s="284">
        <f t="shared" si="37"/>
        <v>84</v>
      </c>
      <c r="G112" s="285">
        <f t="shared" si="37"/>
        <v>1721.3700000000001</v>
      </c>
      <c r="H112" s="285">
        <v>0</v>
      </c>
      <c r="I112" s="285"/>
      <c r="J112" s="78">
        <v>0</v>
      </c>
      <c r="K112" s="134"/>
      <c r="L112" s="65"/>
      <c r="M112" s="267">
        <f t="shared" si="31"/>
        <v>1805.3700000000001</v>
      </c>
    </row>
    <row r="113" spans="1:13" ht="15.75" customHeight="1" x14ac:dyDescent="0.25">
      <c r="A113" s="287"/>
      <c r="B113" s="291"/>
      <c r="C113" s="299" t="s">
        <v>159</v>
      </c>
      <c r="D113" s="285">
        <v>0</v>
      </c>
      <c r="E113" s="285">
        <v>0</v>
      </c>
      <c r="F113" s="289">
        <v>0</v>
      </c>
      <c r="G113" s="289">
        <v>0</v>
      </c>
      <c r="H113" s="285">
        <f>H111</f>
        <v>0</v>
      </c>
      <c r="I113" s="285"/>
      <c r="J113" s="285">
        <f t="shared" ref="J113" si="38">J111</f>
        <v>0</v>
      </c>
      <c r="K113" s="134"/>
      <c r="L113" s="65"/>
      <c r="M113" s="267">
        <f t="shared" si="31"/>
        <v>0</v>
      </c>
    </row>
    <row r="114" spans="1:13" ht="35.25" customHeight="1" x14ac:dyDescent="0.25">
      <c r="A114" s="205"/>
      <c r="B114" s="32"/>
      <c r="C114" s="222" t="s">
        <v>11</v>
      </c>
      <c r="D114" s="250">
        <v>0</v>
      </c>
      <c r="E114" s="198">
        <v>0</v>
      </c>
      <c r="F114" s="199">
        <v>84</v>
      </c>
      <c r="G114" s="199">
        <f>G136+G126</f>
        <v>1721.3700000000001</v>
      </c>
      <c r="H114" s="198">
        <f>H126</f>
        <v>0</v>
      </c>
      <c r="I114" s="198">
        <v>0</v>
      </c>
      <c r="J114" s="78">
        <v>0</v>
      </c>
      <c r="K114" s="134"/>
      <c r="L114" s="65"/>
      <c r="M114" s="267">
        <f t="shared" si="31"/>
        <v>1805.3700000000001</v>
      </c>
    </row>
    <row r="115" spans="1:13" ht="86.25" customHeight="1" x14ac:dyDescent="0.25">
      <c r="A115" s="212" t="s">
        <v>133</v>
      </c>
      <c r="B115" s="463" t="s">
        <v>134</v>
      </c>
      <c r="C115" s="233" t="s">
        <v>19</v>
      </c>
      <c r="D115" s="250">
        <v>0</v>
      </c>
      <c r="E115" s="208">
        <v>0</v>
      </c>
      <c r="F115" s="209">
        <f>F119+F123</f>
        <v>10058.790000000001</v>
      </c>
      <c r="G115" s="209">
        <f>G119+G123</f>
        <v>3199.06</v>
      </c>
      <c r="H115" s="208">
        <f>H118+H119+H123</f>
        <v>0</v>
      </c>
      <c r="I115" s="208">
        <v>0</v>
      </c>
      <c r="J115" s="78">
        <v>0</v>
      </c>
      <c r="K115" s="134"/>
      <c r="L115" s="65"/>
      <c r="M115" s="267">
        <f t="shared" si="31"/>
        <v>13257.85</v>
      </c>
    </row>
    <row r="116" spans="1:13" x14ac:dyDescent="0.25">
      <c r="A116" s="355"/>
      <c r="B116" s="173"/>
      <c r="C116" s="352" t="s">
        <v>158</v>
      </c>
      <c r="D116" s="346">
        <f>D115</f>
        <v>0</v>
      </c>
      <c r="E116" s="346">
        <f t="shared" ref="E116:G116" si="39">E115</f>
        <v>0</v>
      </c>
      <c r="F116" s="346">
        <f t="shared" si="39"/>
        <v>10058.790000000001</v>
      </c>
      <c r="G116" s="346">
        <f t="shared" si="39"/>
        <v>3199.06</v>
      </c>
      <c r="H116" s="346">
        <v>0</v>
      </c>
      <c r="I116" s="346"/>
      <c r="J116" s="78">
        <v>0</v>
      </c>
      <c r="K116" s="134"/>
      <c r="L116" s="65"/>
      <c r="M116" s="267">
        <f t="shared" si="31"/>
        <v>13257.85</v>
      </c>
    </row>
    <row r="117" spans="1:13" x14ac:dyDescent="0.25">
      <c r="A117" s="355"/>
      <c r="B117" s="173"/>
      <c r="C117" s="352" t="s">
        <v>159</v>
      </c>
      <c r="D117" s="346">
        <v>0</v>
      </c>
      <c r="E117" s="346">
        <v>0</v>
      </c>
      <c r="F117" s="348">
        <v>0</v>
      </c>
      <c r="G117" s="348">
        <v>0</v>
      </c>
      <c r="H117" s="346">
        <f>H115</f>
        <v>0</v>
      </c>
      <c r="I117" s="346"/>
      <c r="J117" s="346">
        <f t="shared" ref="J117" si="40">J115</f>
        <v>0</v>
      </c>
      <c r="K117" s="134"/>
      <c r="L117" s="65"/>
      <c r="M117" s="267">
        <f t="shared" si="31"/>
        <v>0</v>
      </c>
    </row>
    <row r="118" spans="1:13" ht="15.75" customHeight="1" x14ac:dyDescent="0.25">
      <c r="A118" s="206"/>
      <c r="B118" s="211"/>
      <c r="C118" s="353" t="s">
        <v>25</v>
      </c>
      <c r="D118" s="250">
        <v>0</v>
      </c>
      <c r="E118" s="208">
        <v>0</v>
      </c>
      <c r="F118" s="208">
        <v>0</v>
      </c>
      <c r="G118" s="210">
        <v>0</v>
      </c>
      <c r="H118" s="208">
        <v>0</v>
      </c>
      <c r="I118" s="208">
        <v>0</v>
      </c>
      <c r="J118" s="78">
        <v>0</v>
      </c>
      <c r="K118" s="134"/>
      <c r="L118" s="65"/>
      <c r="M118" s="267">
        <f t="shared" si="31"/>
        <v>0</v>
      </c>
    </row>
    <row r="119" spans="1:13" x14ac:dyDescent="0.25">
      <c r="A119" s="478"/>
      <c r="B119" s="479"/>
      <c r="C119" s="60" t="s">
        <v>20</v>
      </c>
      <c r="D119" s="483">
        <v>0</v>
      </c>
      <c r="E119" s="480">
        <v>0</v>
      </c>
      <c r="F119" s="480">
        <v>9974.7900000000009</v>
      </c>
      <c r="G119" s="489">
        <f>G121</f>
        <v>3167.07</v>
      </c>
      <c r="H119" s="480">
        <v>0</v>
      </c>
      <c r="I119" s="480">
        <v>0</v>
      </c>
      <c r="J119" s="481">
        <v>0</v>
      </c>
      <c r="K119" s="134"/>
      <c r="L119" s="65"/>
      <c r="M119" s="267">
        <f t="shared" si="31"/>
        <v>13141.86</v>
      </c>
    </row>
    <row r="120" spans="1:13" x14ac:dyDescent="0.25">
      <c r="A120" s="478"/>
      <c r="B120" s="479"/>
      <c r="C120" s="370" t="s">
        <v>21</v>
      </c>
      <c r="D120" s="483"/>
      <c r="E120" s="480"/>
      <c r="F120" s="480"/>
      <c r="G120" s="489"/>
      <c r="H120" s="480"/>
      <c r="I120" s="480"/>
      <c r="J120" s="482"/>
      <c r="K120" s="134"/>
      <c r="L120" s="65"/>
      <c r="M120" s="267">
        <f t="shared" si="31"/>
        <v>0</v>
      </c>
    </row>
    <row r="121" spans="1:13" ht="63" customHeight="1" x14ac:dyDescent="0.25">
      <c r="A121" s="478"/>
      <c r="B121" s="479"/>
      <c r="C121" s="352" t="s">
        <v>166</v>
      </c>
      <c r="D121" s="483">
        <v>0</v>
      </c>
      <c r="E121" s="480">
        <v>0</v>
      </c>
      <c r="F121" s="480">
        <v>9974.7900000000009</v>
      </c>
      <c r="G121" s="489">
        <v>3167.07</v>
      </c>
      <c r="H121" s="480">
        <v>0</v>
      </c>
      <c r="I121" s="480">
        <v>0</v>
      </c>
      <c r="J121" s="481">
        <v>0</v>
      </c>
      <c r="K121" s="134"/>
      <c r="L121" s="65"/>
      <c r="M121" s="267">
        <f t="shared" si="31"/>
        <v>13141.86</v>
      </c>
    </row>
    <row r="122" spans="1:13" ht="66" hidden="1" customHeight="1" x14ac:dyDescent="0.25">
      <c r="A122" s="478"/>
      <c r="B122" s="488"/>
      <c r="C122" s="8"/>
      <c r="D122" s="480"/>
      <c r="E122" s="480"/>
      <c r="F122" s="480"/>
      <c r="G122" s="489"/>
      <c r="H122" s="480"/>
      <c r="I122" s="480"/>
      <c r="J122" s="482"/>
      <c r="K122" s="134"/>
      <c r="L122" s="65"/>
      <c r="M122" s="267">
        <f t="shared" si="31"/>
        <v>0</v>
      </c>
    </row>
    <row r="123" spans="1:13" ht="15.75" customHeight="1" x14ac:dyDescent="0.25">
      <c r="A123" s="206"/>
      <c r="B123" s="211"/>
      <c r="C123" s="222" t="s">
        <v>22</v>
      </c>
      <c r="D123" s="250">
        <v>0</v>
      </c>
      <c r="E123" s="208">
        <v>0</v>
      </c>
      <c r="F123" s="209">
        <f>F126</f>
        <v>84</v>
      </c>
      <c r="G123" s="209">
        <f>G126</f>
        <v>31.99</v>
      </c>
      <c r="H123" s="208">
        <f>H126</f>
        <v>0</v>
      </c>
      <c r="I123" s="208">
        <v>0</v>
      </c>
      <c r="J123" s="78">
        <v>0</v>
      </c>
      <c r="K123" s="134"/>
      <c r="L123" s="65"/>
      <c r="M123" s="267">
        <f t="shared" si="31"/>
        <v>115.99</v>
      </c>
    </row>
    <row r="124" spans="1:13" ht="15.75" customHeight="1" x14ac:dyDescent="0.25">
      <c r="A124" s="347"/>
      <c r="B124" s="349"/>
      <c r="C124" s="352" t="s">
        <v>158</v>
      </c>
      <c r="D124" s="346">
        <f>D123</f>
        <v>0</v>
      </c>
      <c r="E124" s="346">
        <f t="shared" ref="E124:G124" si="41">E123</f>
        <v>0</v>
      </c>
      <c r="F124" s="345">
        <f t="shared" si="41"/>
        <v>84</v>
      </c>
      <c r="G124" s="346">
        <f t="shared" si="41"/>
        <v>31.99</v>
      </c>
      <c r="H124" s="346">
        <v>0</v>
      </c>
      <c r="I124" s="346"/>
      <c r="J124" s="78">
        <v>0</v>
      </c>
      <c r="K124" s="134"/>
      <c r="L124" s="65"/>
      <c r="M124" s="267">
        <f t="shared" si="31"/>
        <v>115.99</v>
      </c>
    </row>
    <row r="125" spans="1:13" ht="15.75" customHeight="1" x14ac:dyDescent="0.25">
      <c r="A125" s="347"/>
      <c r="B125" s="349"/>
      <c r="C125" s="352" t="s">
        <v>159</v>
      </c>
      <c r="D125" s="346">
        <v>0</v>
      </c>
      <c r="E125" s="346">
        <v>0</v>
      </c>
      <c r="F125" s="348">
        <v>0</v>
      </c>
      <c r="G125" s="348">
        <v>0</v>
      </c>
      <c r="H125" s="346">
        <f>H123</f>
        <v>0</v>
      </c>
      <c r="I125" s="346"/>
      <c r="J125" s="434">
        <f t="shared" ref="J125" si="42">J123</f>
        <v>0</v>
      </c>
      <c r="K125" s="134"/>
      <c r="L125" s="65"/>
      <c r="M125" s="267">
        <f t="shared" si="31"/>
        <v>0</v>
      </c>
    </row>
    <row r="126" spans="1:13" ht="54.75" customHeight="1" x14ac:dyDescent="0.25">
      <c r="A126" s="207"/>
      <c r="B126" s="32"/>
      <c r="C126" s="275" t="s">
        <v>152</v>
      </c>
      <c r="D126" s="250">
        <v>0</v>
      </c>
      <c r="E126" s="208">
        <v>0</v>
      </c>
      <c r="F126" s="209">
        <v>84</v>
      </c>
      <c r="G126" s="209">
        <v>31.99</v>
      </c>
      <c r="H126" s="208">
        <v>0</v>
      </c>
      <c r="I126" s="208">
        <v>0</v>
      </c>
      <c r="J126" s="78">
        <v>0</v>
      </c>
      <c r="K126" s="134"/>
      <c r="L126" s="65"/>
      <c r="M126" s="267">
        <f t="shared" si="31"/>
        <v>115.99</v>
      </c>
    </row>
    <row r="127" spans="1:13" ht="72" x14ac:dyDescent="0.25">
      <c r="A127" s="212" t="s">
        <v>135</v>
      </c>
      <c r="B127" s="462" t="s">
        <v>136</v>
      </c>
      <c r="C127" s="233" t="s">
        <v>19</v>
      </c>
      <c r="D127" s="250">
        <v>0</v>
      </c>
      <c r="E127" s="208">
        <v>0</v>
      </c>
      <c r="F127" s="213">
        <v>0</v>
      </c>
      <c r="G127" s="214">
        <f>G130+G134</f>
        <v>168937.82</v>
      </c>
      <c r="H127" s="208">
        <v>0</v>
      </c>
      <c r="I127" s="208">
        <v>0</v>
      </c>
      <c r="J127" s="78">
        <v>0</v>
      </c>
      <c r="K127" s="134"/>
      <c r="L127" s="65"/>
      <c r="M127" s="267">
        <f t="shared" si="31"/>
        <v>168937.82</v>
      </c>
    </row>
    <row r="128" spans="1:13" x14ac:dyDescent="0.25">
      <c r="A128" s="355"/>
      <c r="B128" s="173"/>
      <c r="C128" s="352" t="s">
        <v>158</v>
      </c>
      <c r="D128" s="346">
        <f>D127</f>
        <v>0</v>
      </c>
      <c r="E128" s="346">
        <f t="shared" ref="E128:J128" si="43">E127</f>
        <v>0</v>
      </c>
      <c r="F128" s="346">
        <f t="shared" si="43"/>
        <v>0</v>
      </c>
      <c r="G128" s="345">
        <f t="shared" si="43"/>
        <v>168937.82</v>
      </c>
      <c r="H128" s="346">
        <f t="shared" si="43"/>
        <v>0</v>
      </c>
      <c r="I128" s="346">
        <f t="shared" si="43"/>
        <v>0</v>
      </c>
      <c r="J128" s="434">
        <f t="shared" si="43"/>
        <v>0</v>
      </c>
      <c r="K128" s="134"/>
      <c r="L128" s="65"/>
      <c r="M128" s="267">
        <f t="shared" si="31"/>
        <v>168937.82</v>
      </c>
    </row>
    <row r="129" spans="1:13" ht="15.75" customHeight="1" x14ac:dyDescent="0.25">
      <c r="A129" s="206"/>
      <c r="B129" s="211"/>
      <c r="C129" s="352" t="s">
        <v>159</v>
      </c>
      <c r="D129" s="250">
        <v>0</v>
      </c>
      <c r="E129" s="208">
        <v>0</v>
      </c>
      <c r="F129" s="213">
        <v>0</v>
      </c>
      <c r="G129" s="215">
        <v>0</v>
      </c>
      <c r="H129" s="208">
        <v>0</v>
      </c>
      <c r="I129" s="208">
        <v>0</v>
      </c>
      <c r="J129" s="78">
        <v>0</v>
      </c>
      <c r="K129" s="134"/>
      <c r="L129" s="65"/>
      <c r="M129" s="267">
        <f t="shared" si="31"/>
        <v>0</v>
      </c>
    </row>
    <row r="130" spans="1:13" x14ac:dyDescent="0.25">
      <c r="A130" s="478"/>
      <c r="B130" s="479"/>
      <c r="C130" s="60" t="s">
        <v>20</v>
      </c>
      <c r="D130" s="483">
        <v>0</v>
      </c>
      <c r="E130" s="480">
        <v>0</v>
      </c>
      <c r="F130" s="480">
        <v>0</v>
      </c>
      <c r="G130" s="489">
        <f>G132</f>
        <v>167248.44</v>
      </c>
      <c r="H130" s="480">
        <v>0</v>
      </c>
      <c r="I130" s="480">
        <v>0</v>
      </c>
      <c r="J130" s="481">
        <v>0</v>
      </c>
      <c r="K130" s="134"/>
      <c r="L130" s="65"/>
      <c r="M130" s="267">
        <f t="shared" si="31"/>
        <v>167248.44</v>
      </c>
    </row>
    <row r="131" spans="1:13" x14ac:dyDescent="0.25">
      <c r="A131" s="478"/>
      <c r="B131" s="479"/>
      <c r="C131" s="370" t="s">
        <v>21</v>
      </c>
      <c r="D131" s="483"/>
      <c r="E131" s="480"/>
      <c r="F131" s="480"/>
      <c r="G131" s="489"/>
      <c r="H131" s="480"/>
      <c r="I131" s="480"/>
      <c r="J131" s="482"/>
      <c r="K131" s="134"/>
      <c r="L131" s="65"/>
      <c r="M131" s="267">
        <f t="shared" si="31"/>
        <v>0</v>
      </c>
    </row>
    <row r="132" spans="1:13" x14ac:dyDescent="0.25">
      <c r="A132" s="478"/>
      <c r="B132" s="479"/>
      <c r="C132" s="60" t="s">
        <v>29</v>
      </c>
      <c r="D132" s="483">
        <v>0</v>
      </c>
      <c r="E132" s="480">
        <v>0</v>
      </c>
      <c r="F132" s="480">
        <v>0</v>
      </c>
      <c r="G132" s="489">
        <v>167248.44</v>
      </c>
      <c r="H132" s="480">
        <v>0</v>
      </c>
      <c r="I132" s="480">
        <v>0</v>
      </c>
      <c r="J132" s="481">
        <v>0</v>
      </c>
      <c r="K132" s="134"/>
      <c r="L132" s="65"/>
      <c r="M132" s="267">
        <f t="shared" si="31"/>
        <v>167248.44</v>
      </c>
    </row>
    <row r="133" spans="1:13" ht="53.25" customHeight="1" x14ac:dyDescent="0.25">
      <c r="A133" s="478"/>
      <c r="B133" s="479"/>
      <c r="C133" s="75" t="s">
        <v>152</v>
      </c>
      <c r="D133" s="483"/>
      <c r="E133" s="480"/>
      <c r="F133" s="480"/>
      <c r="G133" s="489"/>
      <c r="H133" s="480"/>
      <c r="I133" s="480"/>
      <c r="J133" s="482"/>
      <c r="K133" s="134"/>
      <c r="L133" s="65"/>
      <c r="M133" s="267">
        <f t="shared" si="31"/>
        <v>0</v>
      </c>
    </row>
    <row r="134" spans="1:13" ht="15.75" customHeight="1" x14ac:dyDescent="0.25">
      <c r="A134" s="206"/>
      <c r="B134" s="211"/>
      <c r="C134" s="222" t="s">
        <v>22</v>
      </c>
      <c r="D134" s="250">
        <v>0</v>
      </c>
      <c r="E134" s="208">
        <v>0</v>
      </c>
      <c r="F134" s="213">
        <v>0</v>
      </c>
      <c r="G134" s="214">
        <f>G136</f>
        <v>1689.38</v>
      </c>
      <c r="H134" s="208">
        <v>0</v>
      </c>
      <c r="I134" s="208">
        <v>0</v>
      </c>
      <c r="J134" s="78">
        <v>0</v>
      </c>
      <c r="K134" s="134"/>
      <c r="L134" s="65"/>
      <c r="M134" s="267">
        <f t="shared" si="31"/>
        <v>1689.38</v>
      </c>
    </row>
    <row r="135" spans="1:13" ht="15.75" customHeight="1" x14ac:dyDescent="0.25">
      <c r="A135" s="347"/>
      <c r="B135" s="349"/>
      <c r="C135" s="352" t="s">
        <v>158</v>
      </c>
      <c r="D135" s="346">
        <f>D134</f>
        <v>0</v>
      </c>
      <c r="E135" s="346">
        <f t="shared" ref="E135:J135" si="44">E134</f>
        <v>0</v>
      </c>
      <c r="F135" s="346">
        <f t="shared" si="44"/>
        <v>0</v>
      </c>
      <c r="G135" s="346">
        <f t="shared" si="44"/>
        <v>1689.38</v>
      </c>
      <c r="H135" s="346">
        <f t="shared" si="44"/>
        <v>0</v>
      </c>
      <c r="I135" s="346">
        <f t="shared" si="44"/>
        <v>0</v>
      </c>
      <c r="J135" s="346">
        <f t="shared" si="44"/>
        <v>0</v>
      </c>
      <c r="K135" s="134"/>
      <c r="L135" s="65"/>
      <c r="M135" s="267">
        <f t="shared" si="31"/>
        <v>1689.38</v>
      </c>
    </row>
    <row r="136" spans="1:13" ht="45" customHeight="1" x14ac:dyDescent="0.25">
      <c r="A136" s="207"/>
      <c r="B136" s="32"/>
      <c r="C136" s="275" t="s">
        <v>152</v>
      </c>
      <c r="D136" s="250">
        <v>0</v>
      </c>
      <c r="E136" s="208">
        <v>0</v>
      </c>
      <c r="F136" s="213">
        <v>0</v>
      </c>
      <c r="G136" s="214">
        <v>1689.38</v>
      </c>
      <c r="H136" s="208">
        <v>0</v>
      </c>
      <c r="I136" s="208">
        <v>0</v>
      </c>
      <c r="J136" s="78">
        <v>0</v>
      </c>
      <c r="K136" s="134"/>
      <c r="L136" s="65"/>
      <c r="M136" s="267">
        <f t="shared" si="31"/>
        <v>1689.38</v>
      </c>
    </row>
    <row r="137" spans="1:13" ht="66.75" customHeight="1" x14ac:dyDescent="0.25">
      <c r="A137" s="247" t="s">
        <v>148</v>
      </c>
      <c r="B137" s="462" t="s">
        <v>149</v>
      </c>
      <c r="C137" s="233" t="s">
        <v>19</v>
      </c>
      <c r="D137" s="250">
        <v>0</v>
      </c>
      <c r="E137" s="244">
        <v>0</v>
      </c>
      <c r="F137" s="244">
        <v>0</v>
      </c>
      <c r="G137" s="244">
        <v>0</v>
      </c>
      <c r="H137" s="244">
        <f>H139</f>
        <v>0</v>
      </c>
      <c r="I137" s="244">
        <v>0</v>
      </c>
      <c r="J137" s="78">
        <v>0</v>
      </c>
      <c r="K137" s="134"/>
      <c r="L137" s="65"/>
      <c r="M137" s="267">
        <f t="shared" si="31"/>
        <v>0</v>
      </c>
    </row>
    <row r="138" spans="1:13" ht="16.5" customHeight="1" x14ac:dyDescent="0.25">
      <c r="A138" s="355"/>
      <c r="B138" s="173"/>
      <c r="C138" s="352" t="s">
        <v>158</v>
      </c>
      <c r="D138" s="346">
        <f>D137</f>
        <v>0</v>
      </c>
      <c r="E138" s="346">
        <f t="shared" ref="E138:J138" si="45">E137</f>
        <v>0</v>
      </c>
      <c r="F138" s="346">
        <f t="shared" si="45"/>
        <v>0</v>
      </c>
      <c r="G138" s="346">
        <f t="shared" si="45"/>
        <v>0</v>
      </c>
      <c r="H138" s="346">
        <v>0</v>
      </c>
      <c r="I138" s="346">
        <f t="shared" si="45"/>
        <v>0</v>
      </c>
      <c r="J138" s="346">
        <f t="shared" si="45"/>
        <v>0</v>
      </c>
      <c r="K138" s="134"/>
      <c r="L138" s="65"/>
      <c r="M138" s="267">
        <f t="shared" si="31"/>
        <v>0</v>
      </c>
    </row>
    <row r="139" spans="1:13" ht="15.75" customHeight="1" x14ac:dyDescent="0.25">
      <c r="A139" s="245"/>
      <c r="B139" s="246"/>
      <c r="C139" s="352" t="s">
        <v>159</v>
      </c>
      <c r="D139" s="250">
        <v>0</v>
      </c>
      <c r="E139" s="244">
        <v>0</v>
      </c>
      <c r="F139" s="244">
        <v>0</v>
      </c>
      <c r="G139" s="244">
        <v>0</v>
      </c>
      <c r="H139" s="244">
        <v>0</v>
      </c>
      <c r="I139" s="244">
        <v>0</v>
      </c>
      <c r="J139" s="78">
        <v>0</v>
      </c>
      <c r="K139" s="134"/>
      <c r="L139" s="65"/>
      <c r="M139" s="267">
        <f t="shared" si="31"/>
        <v>0</v>
      </c>
    </row>
    <row r="140" spans="1:13" ht="15.75" customHeight="1" x14ac:dyDescent="0.25">
      <c r="A140" s="478"/>
      <c r="B140" s="479"/>
      <c r="C140" s="60" t="s">
        <v>20</v>
      </c>
      <c r="D140" s="483">
        <v>0</v>
      </c>
      <c r="E140" s="483">
        <v>0</v>
      </c>
      <c r="F140" s="480">
        <v>0</v>
      </c>
      <c r="G140" s="480">
        <v>0</v>
      </c>
      <c r="H140" s="480">
        <v>0</v>
      </c>
      <c r="I140" s="480">
        <v>0</v>
      </c>
      <c r="J140" s="481">
        <v>0</v>
      </c>
      <c r="K140" s="134"/>
      <c r="L140" s="65"/>
      <c r="M140" s="267">
        <f t="shared" si="31"/>
        <v>0</v>
      </c>
    </row>
    <row r="141" spans="1:13" ht="15.75" customHeight="1" x14ac:dyDescent="0.25">
      <c r="A141" s="478"/>
      <c r="B141" s="479"/>
      <c r="C141" s="370" t="s">
        <v>21</v>
      </c>
      <c r="D141" s="483"/>
      <c r="E141" s="483"/>
      <c r="F141" s="480"/>
      <c r="G141" s="480"/>
      <c r="H141" s="480"/>
      <c r="I141" s="480"/>
      <c r="J141" s="482"/>
      <c r="K141" s="134"/>
      <c r="L141" s="65"/>
      <c r="M141" s="267">
        <f t="shared" si="31"/>
        <v>0</v>
      </c>
    </row>
    <row r="142" spans="1:13" ht="15.75" customHeight="1" x14ac:dyDescent="0.25">
      <c r="A142" s="478"/>
      <c r="B142" s="479"/>
      <c r="C142" s="60" t="s">
        <v>29</v>
      </c>
      <c r="D142" s="483">
        <v>0</v>
      </c>
      <c r="E142" s="480">
        <v>0</v>
      </c>
      <c r="F142" s="480">
        <v>0</v>
      </c>
      <c r="G142" s="480">
        <v>0</v>
      </c>
      <c r="H142" s="480">
        <v>0</v>
      </c>
      <c r="I142" s="480">
        <v>0</v>
      </c>
      <c r="J142" s="481">
        <v>0</v>
      </c>
      <c r="K142" s="134"/>
      <c r="L142" s="65"/>
      <c r="M142" s="267">
        <f t="shared" si="31"/>
        <v>0</v>
      </c>
    </row>
    <row r="143" spans="1:13" ht="48" customHeight="1" x14ac:dyDescent="0.25">
      <c r="A143" s="478"/>
      <c r="B143" s="479"/>
      <c r="C143" s="75" t="s">
        <v>152</v>
      </c>
      <c r="D143" s="483"/>
      <c r="E143" s="480"/>
      <c r="F143" s="480"/>
      <c r="G143" s="480"/>
      <c r="H143" s="480"/>
      <c r="I143" s="480"/>
      <c r="J143" s="482"/>
      <c r="K143" s="134"/>
      <c r="L143" s="65"/>
      <c r="M143" s="267">
        <f t="shared" si="31"/>
        <v>0</v>
      </c>
    </row>
    <row r="144" spans="1:13" ht="15.75" customHeight="1" x14ac:dyDescent="0.25">
      <c r="A144" s="245"/>
      <c r="B144" s="246"/>
      <c r="C144" s="354" t="s">
        <v>22</v>
      </c>
      <c r="D144" s="250">
        <v>0</v>
      </c>
      <c r="E144" s="244">
        <v>0</v>
      </c>
      <c r="F144" s="244">
        <v>0</v>
      </c>
      <c r="G144" s="244">
        <v>0</v>
      </c>
      <c r="H144" s="244">
        <f>H147</f>
        <v>0</v>
      </c>
      <c r="I144" s="244">
        <v>0</v>
      </c>
      <c r="J144" s="78">
        <v>0</v>
      </c>
      <c r="K144" s="134"/>
      <c r="L144" s="65"/>
      <c r="M144" s="267">
        <f t="shared" si="31"/>
        <v>0</v>
      </c>
    </row>
    <row r="145" spans="1:13" ht="15.75" customHeight="1" x14ac:dyDescent="0.25">
      <c r="A145" s="347"/>
      <c r="B145" s="349"/>
      <c r="C145" s="352" t="s">
        <v>158</v>
      </c>
      <c r="D145" s="346">
        <f>D144</f>
        <v>0</v>
      </c>
      <c r="E145" s="346">
        <f t="shared" ref="E145" si="46">E144</f>
        <v>0</v>
      </c>
      <c r="F145" s="346">
        <f t="shared" ref="F145" si="47">F144</f>
        <v>0</v>
      </c>
      <c r="G145" s="346">
        <f t="shared" ref="G145" si="48">G144</f>
        <v>0</v>
      </c>
      <c r="H145" s="346">
        <v>0</v>
      </c>
      <c r="I145" s="346">
        <f t="shared" ref="I145" si="49">I144</f>
        <v>0</v>
      </c>
      <c r="J145" s="346">
        <f t="shared" ref="J145" si="50">J144</f>
        <v>0</v>
      </c>
      <c r="K145" s="134"/>
      <c r="L145" s="65"/>
      <c r="M145" s="267">
        <f t="shared" si="31"/>
        <v>0</v>
      </c>
    </row>
    <row r="146" spans="1:13" ht="15.75" customHeight="1" x14ac:dyDescent="0.25">
      <c r="A146" s="347"/>
      <c r="B146" s="349"/>
      <c r="C146" s="352" t="s">
        <v>159</v>
      </c>
      <c r="D146" s="346">
        <v>0</v>
      </c>
      <c r="E146" s="346">
        <v>0</v>
      </c>
      <c r="F146" s="346">
        <v>0</v>
      </c>
      <c r="G146" s="346">
        <v>0</v>
      </c>
      <c r="H146" s="346">
        <v>0</v>
      </c>
      <c r="I146" s="346">
        <v>0</v>
      </c>
      <c r="J146" s="78">
        <v>0</v>
      </c>
      <c r="K146" s="134"/>
      <c r="L146" s="65"/>
      <c r="M146" s="267">
        <f t="shared" si="31"/>
        <v>0</v>
      </c>
    </row>
    <row r="147" spans="1:13" ht="62.25" customHeight="1" x14ac:dyDescent="0.25">
      <c r="A147" s="249"/>
      <c r="B147" s="32"/>
      <c r="C147" s="275" t="s">
        <v>152</v>
      </c>
      <c r="D147" s="250">
        <v>0</v>
      </c>
      <c r="E147" s="244">
        <v>0</v>
      </c>
      <c r="F147" s="244">
        <v>0</v>
      </c>
      <c r="G147" s="244">
        <v>0</v>
      </c>
      <c r="H147" s="244">
        <v>0</v>
      </c>
      <c r="I147" s="244">
        <v>0</v>
      </c>
      <c r="J147" s="78">
        <v>0</v>
      </c>
      <c r="K147" s="134"/>
      <c r="L147" s="65"/>
      <c r="M147" s="267">
        <f t="shared" si="31"/>
        <v>0</v>
      </c>
    </row>
    <row r="148" spans="1:13" ht="121.5" customHeight="1" x14ac:dyDescent="0.25">
      <c r="A148" s="216" t="s">
        <v>129</v>
      </c>
      <c r="B148" s="462" t="s">
        <v>130</v>
      </c>
      <c r="C148" s="233" t="s">
        <v>19</v>
      </c>
      <c r="D148" s="250">
        <v>0</v>
      </c>
      <c r="E148" s="3">
        <v>0</v>
      </c>
      <c r="F148" s="213">
        <v>0</v>
      </c>
      <c r="G148" s="189">
        <f>G152+G156</f>
        <v>32170.62</v>
      </c>
      <c r="H148" s="227">
        <f>H156</f>
        <v>15294.33</v>
      </c>
      <c r="I148" s="227">
        <f t="shared" ref="I148:J148" si="51">I152+I156</f>
        <v>0</v>
      </c>
      <c r="J148" s="348">
        <f t="shared" si="51"/>
        <v>0</v>
      </c>
      <c r="K148" s="135"/>
      <c r="L148" s="65"/>
      <c r="M148" s="267">
        <f t="shared" si="31"/>
        <v>47464.95</v>
      </c>
    </row>
    <row r="149" spans="1:13" ht="16.5" customHeight="1" x14ac:dyDescent="0.25">
      <c r="A149" s="371"/>
      <c r="B149" s="173"/>
      <c r="C149" s="352" t="s">
        <v>158</v>
      </c>
      <c r="D149" s="346">
        <f>D148</f>
        <v>0</v>
      </c>
      <c r="E149" s="346">
        <f t="shared" ref="E149:G149" si="52">E148</f>
        <v>0</v>
      </c>
      <c r="F149" s="346">
        <f t="shared" si="52"/>
        <v>0</v>
      </c>
      <c r="G149" s="346">
        <f t="shared" si="52"/>
        <v>32170.62</v>
      </c>
      <c r="H149" s="346">
        <v>0</v>
      </c>
      <c r="I149" s="346">
        <f t="shared" ref="I149" si="53">I148</f>
        <v>0</v>
      </c>
      <c r="J149" s="346">
        <f t="shared" ref="J149" si="54">J148</f>
        <v>0</v>
      </c>
      <c r="K149" s="135"/>
      <c r="L149" s="65"/>
      <c r="M149" s="267">
        <f t="shared" si="31"/>
        <v>32170.62</v>
      </c>
    </row>
    <row r="150" spans="1:13" ht="15" customHeight="1" x14ac:dyDescent="0.25">
      <c r="A150" s="371"/>
      <c r="B150" s="173"/>
      <c r="C150" s="352" t="s">
        <v>159</v>
      </c>
      <c r="D150" s="346">
        <v>0</v>
      </c>
      <c r="E150" s="346">
        <v>0</v>
      </c>
      <c r="F150" s="346">
        <v>0</v>
      </c>
      <c r="G150" s="348">
        <v>0</v>
      </c>
      <c r="H150" s="345">
        <f>H148</f>
        <v>15294.33</v>
      </c>
      <c r="I150" s="345"/>
      <c r="J150" s="348">
        <f t="shared" ref="J150" si="55">J148</f>
        <v>0</v>
      </c>
      <c r="K150" s="135"/>
      <c r="L150" s="65"/>
      <c r="M150" s="267">
        <f t="shared" si="31"/>
        <v>15294.33</v>
      </c>
    </row>
    <row r="151" spans="1:13" ht="21.6" customHeight="1" x14ac:dyDescent="0.25">
      <c r="A151" s="217"/>
      <c r="B151" s="168"/>
      <c r="C151" s="222" t="s">
        <v>25</v>
      </c>
      <c r="D151" s="250">
        <v>0</v>
      </c>
      <c r="E151" s="3">
        <v>0</v>
      </c>
      <c r="F151" s="213">
        <v>0</v>
      </c>
      <c r="G151" s="150">
        <v>0</v>
      </c>
      <c r="H151" s="3">
        <v>0</v>
      </c>
      <c r="I151" s="3">
        <v>0</v>
      </c>
      <c r="J151" s="78">
        <v>0</v>
      </c>
      <c r="K151" s="135"/>
      <c r="L151" s="65"/>
      <c r="M151" s="267">
        <f t="shared" si="31"/>
        <v>0</v>
      </c>
    </row>
    <row r="152" spans="1:13" ht="12.6" customHeight="1" x14ac:dyDescent="0.25">
      <c r="A152" s="485"/>
      <c r="B152" s="487"/>
      <c r="C152" s="222" t="s">
        <v>20</v>
      </c>
      <c r="D152" s="480">
        <v>0</v>
      </c>
      <c r="E152" s="480">
        <v>0</v>
      </c>
      <c r="F152" s="480">
        <v>0</v>
      </c>
      <c r="G152" s="489">
        <f>G154</f>
        <v>31848.92</v>
      </c>
      <c r="H152" s="490">
        <f>H154</f>
        <v>0</v>
      </c>
      <c r="I152" s="480">
        <v>0</v>
      </c>
      <c r="J152" s="481">
        <v>0</v>
      </c>
      <c r="K152" s="135"/>
      <c r="L152" s="65"/>
      <c r="M152" s="267">
        <f t="shared" si="31"/>
        <v>31848.92</v>
      </c>
    </row>
    <row r="153" spans="1:13" ht="25.5" hidden="1" customHeight="1" thickBot="1" x14ac:dyDescent="0.3">
      <c r="A153" s="485"/>
      <c r="B153" s="487"/>
      <c r="C153" s="353" t="s">
        <v>21</v>
      </c>
      <c r="D153" s="480"/>
      <c r="E153" s="480"/>
      <c r="F153" s="480"/>
      <c r="G153" s="489"/>
      <c r="H153" s="490"/>
      <c r="I153" s="480"/>
      <c r="J153" s="482"/>
      <c r="K153" s="135"/>
      <c r="L153" s="65"/>
      <c r="M153" s="267">
        <f t="shared" si="31"/>
        <v>0</v>
      </c>
    </row>
    <row r="154" spans="1:13" ht="13.5" customHeight="1" x14ac:dyDescent="0.25">
      <c r="A154" s="485"/>
      <c r="B154" s="486"/>
      <c r="C154" s="60" t="s">
        <v>29</v>
      </c>
      <c r="D154" s="483">
        <v>0</v>
      </c>
      <c r="E154" s="480">
        <v>0</v>
      </c>
      <c r="F154" s="480">
        <v>0</v>
      </c>
      <c r="G154" s="489">
        <v>31848.92</v>
      </c>
      <c r="H154" s="490">
        <v>0</v>
      </c>
      <c r="I154" s="480">
        <v>0</v>
      </c>
      <c r="J154" s="481">
        <v>0</v>
      </c>
      <c r="K154" s="135"/>
      <c r="L154" s="65"/>
      <c r="M154" s="267">
        <f t="shared" si="31"/>
        <v>31848.92</v>
      </c>
    </row>
    <row r="155" spans="1:13" ht="46.5" customHeight="1" x14ac:dyDescent="0.25">
      <c r="A155" s="485"/>
      <c r="B155" s="486"/>
      <c r="C155" s="75" t="s">
        <v>152</v>
      </c>
      <c r="D155" s="483"/>
      <c r="E155" s="480"/>
      <c r="F155" s="480"/>
      <c r="G155" s="489"/>
      <c r="H155" s="490"/>
      <c r="I155" s="480"/>
      <c r="J155" s="482"/>
      <c r="K155" s="135"/>
      <c r="L155" s="65"/>
      <c r="M155" s="267">
        <f t="shared" ref="M155:M218" si="56">E155+F155+G155+H155+J155+D155</f>
        <v>0</v>
      </c>
    </row>
    <row r="156" spans="1:13" ht="21.95" customHeight="1" x14ac:dyDescent="0.25">
      <c r="A156" s="217"/>
      <c r="B156" s="168"/>
      <c r="C156" s="354" t="s">
        <v>22</v>
      </c>
      <c r="D156" s="250">
        <v>0</v>
      </c>
      <c r="E156" s="3">
        <v>0</v>
      </c>
      <c r="F156" s="213">
        <v>0</v>
      </c>
      <c r="G156" s="189">
        <f>G159</f>
        <v>321.7</v>
      </c>
      <c r="H156" s="227">
        <f>H159</f>
        <v>15294.33</v>
      </c>
      <c r="I156" s="3">
        <v>0</v>
      </c>
      <c r="J156" s="78">
        <v>0</v>
      </c>
      <c r="K156" s="135"/>
      <c r="L156" s="65"/>
      <c r="M156" s="267">
        <f t="shared" si="56"/>
        <v>15616.03</v>
      </c>
    </row>
    <row r="157" spans="1:13" ht="16.5" customHeight="1" x14ac:dyDescent="0.25">
      <c r="A157" s="359"/>
      <c r="B157" s="360"/>
      <c r="C157" s="352" t="s">
        <v>158</v>
      </c>
      <c r="D157" s="346">
        <f>D156</f>
        <v>0</v>
      </c>
      <c r="E157" s="346">
        <f t="shared" ref="E157:G157" si="57">E156</f>
        <v>0</v>
      </c>
      <c r="F157" s="346">
        <f t="shared" si="57"/>
        <v>0</v>
      </c>
      <c r="G157" s="345">
        <f t="shared" si="57"/>
        <v>321.7</v>
      </c>
      <c r="H157" s="346">
        <v>0</v>
      </c>
      <c r="I157" s="346">
        <v>0</v>
      </c>
      <c r="J157" s="78">
        <v>0</v>
      </c>
      <c r="K157" s="135"/>
      <c r="L157" s="65"/>
      <c r="M157" s="267">
        <f t="shared" si="56"/>
        <v>321.7</v>
      </c>
    </row>
    <row r="158" spans="1:13" ht="17.25" customHeight="1" x14ac:dyDescent="0.25">
      <c r="A158" s="359"/>
      <c r="B158" s="360"/>
      <c r="C158" s="352" t="s">
        <v>159</v>
      </c>
      <c r="D158" s="346">
        <v>0</v>
      </c>
      <c r="E158" s="346">
        <v>0</v>
      </c>
      <c r="F158" s="346">
        <v>0</v>
      </c>
      <c r="G158" s="348">
        <v>0</v>
      </c>
      <c r="H158" s="345">
        <f>H156</f>
        <v>15294.33</v>
      </c>
      <c r="I158" s="346"/>
      <c r="J158" s="78"/>
      <c r="K158" s="135"/>
      <c r="L158" s="65"/>
      <c r="M158" s="267">
        <f t="shared" si="56"/>
        <v>15294.33</v>
      </c>
    </row>
    <row r="159" spans="1:13" ht="51" customHeight="1" x14ac:dyDescent="0.25">
      <c r="A159" s="218"/>
      <c r="B159" s="219"/>
      <c r="C159" s="275" t="s">
        <v>152</v>
      </c>
      <c r="D159" s="250">
        <v>0</v>
      </c>
      <c r="E159" s="3">
        <v>0</v>
      </c>
      <c r="F159" s="213">
        <v>0</v>
      </c>
      <c r="G159" s="189">
        <f>G171</f>
        <v>321.7</v>
      </c>
      <c r="H159" s="227">
        <v>15294.33</v>
      </c>
      <c r="I159" s="3">
        <v>0</v>
      </c>
      <c r="J159" s="78">
        <v>0</v>
      </c>
      <c r="K159" s="135"/>
      <c r="L159" s="65"/>
      <c r="M159" s="267">
        <f t="shared" si="56"/>
        <v>15616.03</v>
      </c>
    </row>
    <row r="160" spans="1:13" ht="113.25" customHeight="1" x14ac:dyDescent="0.25">
      <c r="A160" s="216" t="s">
        <v>131</v>
      </c>
      <c r="B160" s="462" t="s">
        <v>139</v>
      </c>
      <c r="C160" s="233" t="s">
        <v>19</v>
      </c>
      <c r="D160" s="250">
        <v>0</v>
      </c>
      <c r="E160" s="221">
        <v>0</v>
      </c>
      <c r="F160" s="221">
        <v>0</v>
      </c>
      <c r="G160" s="227">
        <f>G164+G168</f>
        <v>32170.62</v>
      </c>
      <c r="H160" s="345">
        <f>H168</f>
        <v>15294.33</v>
      </c>
      <c r="I160" s="221">
        <v>0</v>
      </c>
      <c r="J160" s="78">
        <v>0</v>
      </c>
      <c r="K160" s="135"/>
      <c r="L160" s="65"/>
      <c r="M160" s="267">
        <f t="shared" si="56"/>
        <v>47464.95</v>
      </c>
    </row>
    <row r="161" spans="1:13" ht="18.75" customHeight="1" x14ac:dyDescent="0.25">
      <c r="A161" s="371"/>
      <c r="B161" s="173"/>
      <c r="C161" s="352" t="s">
        <v>158</v>
      </c>
      <c r="D161" s="346">
        <f>D160</f>
        <v>0</v>
      </c>
      <c r="E161" s="346">
        <f t="shared" ref="E161:G161" si="58">E160</f>
        <v>0</v>
      </c>
      <c r="F161" s="346">
        <f t="shared" si="58"/>
        <v>0</v>
      </c>
      <c r="G161" s="346">
        <f t="shared" si="58"/>
        <v>32170.62</v>
      </c>
      <c r="H161" s="348">
        <v>0</v>
      </c>
      <c r="I161" s="346"/>
      <c r="J161" s="78">
        <v>0</v>
      </c>
      <c r="K161" s="135"/>
      <c r="L161" s="65"/>
      <c r="M161" s="267">
        <f t="shared" si="56"/>
        <v>32170.62</v>
      </c>
    </row>
    <row r="162" spans="1:13" ht="21.75" customHeight="1" x14ac:dyDescent="0.25">
      <c r="A162" s="371"/>
      <c r="B162" s="173"/>
      <c r="C162" s="352" t="s">
        <v>159</v>
      </c>
      <c r="D162" s="346">
        <v>0</v>
      </c>
      <c r="E162" s="346">
        <v>0</v>
      </c>
      <c r="F162" s="346">
        <v>0</v>
      </c>
      <c r="G162" s="348">
        <v>0</v>
      </c>
      <c r="H162" s="345">
        <f>H160</f>
        <v>15294.33</v>
      </c>
      <c r="I162" s="346"/>
      <c r="J162" s="345">
        <f t="shared" ref="J162" si="59">J160</f>
        <v>0</v>
      </c>
      <c r="K162" s="135"/>
      <c r="L162" s="65"/>
      <c r="M162" s="267">
        <f t="shared" si="56"/>
        <v>15294.33</v>
      </c>
    </row>
    <row r="163" spans="1:13" ht="32.450000000000003" customHeight="1" x14ac:dyDescent="0.25">
      <c r="A163" s="224"/>
      <c r="B163" s="229"/>
      <c r="C163" s="260" t="s">
        <v>25</v>
      </c>
      <c r="D163" s="250">
        <v>0</v>
      </c>
      <c r="E163" s="221">
        <v>0</v>
      </c>
      <c r="F163" s="221">
        <v>0</v>
      </c>
      <c r="G163" s="228">
        <v>0</v>
      </c>
      <c r="H163" s="228">
        <v>0</v>
      </c>
      <c r="I163" s="221">
        <v>0</v>
      </c>
      <c r="J163" s="78">
        <v>0</v>
      </c>
      <c r="K163" s="135"/>
      <c r="L163" s="65"/>
      <c r="M163" s="267">
        <f t="shared" si="56"/>
        <v>0</v>
      </c>
    </row>
    <row r="164" spans="1:13" ht="13.5" customHeight="1" x14ac:dyDescent="0.25">
      <c r="A164" s="478"/>
      <c r="B164" s="479"/>
      <c r="C164" s="60" t="s">
        <v>20</v>
      </c>
      <c r="D164" s="483">
        <v>0</v>
      </c>
      <c r="E164" s="483">
        <v>0</v>
      </c>
      <c r="F164" s="480">
        <v>0</v>
      </c>
      <c r="G164" s="489">
        <f>G166</f>
        <v>31848.92</v>
      </c>
      <c r="H164" s="490">
        <f>H166</f>
        <v>0</v>
      </c>
      <c r="I164" s="480">
        <v>0</v>
      </c>
      <c r="J164" s="481">
        <v>0</v>
      </c>
      <c r="K164" s="135"/>
      <c r="L164" s="65"/>
      <c r="M164" s="267">
        <f t="shared" si="56"/>
        <v>31848.92</v>
      </c>
    </row>
    <row r="165" spans="1:13" ht="20.25" customHeight="1" x14ac:dyDescent="0.25">
      <c r="A165" s="478"/>
      <c r="B165" s="479"/>
      <c r="C165" s="370" t="s">
        <v>21</v>
      </c>
      <c r="D165" s="483"/>
      <c r="E165" s="483"/>
      <c r="F165" s="480"/>
      <c r="G165" s="489"/>
      <c r="H165" s="490"/>
      <c r="I165" s="480"/>
      <c r="J165" s="482"/>
      <c r="K165" s="135"/>
      <c r="L165" s="65"/>
      <c r="M165" s="267">
        <f t="shared" si="56"/>
        <v>0</v>
      </c>
    </row>
    <row r="166" spans="1:13" ht="16.5" customHeight="1" x14ac:dyDescent="0.25">
      <c r="A166" s="478"/>
      <c r="B166" s="479"/>
      <c r="C166" s="60" t="s">
        <v>29</v>
      </c>
      <c r="D166" s="483">
        <v>0</v>
      </c>
      <c r="E166" s="480">
        <v>0</v>
      </c>
      <c r="F166" s="480">
        <v>0</v>
      </c>
      <c r="G166" s="489">
        <v>31848.92</v>
      </c>
      <c r="H166" s="490">
        <v>0</v>
      </c>
      <c r="I166" s="480">
        <v>0</v>
      </c>
      <c r="J166" s="481">
        <v>0</v>
      </c>
      <c r="K166" s="135"/>
      <c r="L166" s="65"/>
      <c r="M166" s="267">
        <f t="shared" si="56"/>
        <v>31848.92</v>
      </c>
    </row>
    <row r="167" spans="1:13" ht="51" customHeight="1" x14ac:dyDescent="0.25">
      <c r="A167" s="478"/>
      <c r="B167" s="479"/>
      <c r="C167" s="75" t="s">
        <v>152</v>
      </c>
      <c r="D167" s="483"/>
      <c r="E167" s="480"/>
      <c r="F167" s="480"/>
      <c r="G167" s="489"/>
      <c r="H167" s="490"/>
      <c r="I167" s="480"/>
      <c r="J167" s="482"/>
      <c r="K167" s="135"/>
      <c r="L167" s="65"/>
      <c r="M167" s="267">
        <f t="shared" si="56"/>
        <v>0</v>
      </c>
    </row>
    <row r="168" spans="1:13" ht="26.25" customHeight="1" x14ac:dyDescent="0.25">
      <c r="A168" s="224"/>
      <c r="B168" s="229"/>
      <c r="C168" s="354" t="s">
        <v>22</v>
      </c>
      <c r="D168" s="250">
        <v>0</v>
      </c>
      <c r="E168" s="221">
        <v>0</v>
      </c>
      <c r="F168" s="221">
        <v>0</v>
      </c>
      <c r="G168" s="227">
        <f>G171</f>
        <v>321.7</v>
      </c>
      <c r="H168" s="227">
        <f>H171</f>
        <v>15294.33</v>
      </c>
      <c r="I168" s="221">
        <v>0</v>
      </c>
      <c r="J168" s="78">
        <v>0</v>
      </c>
      <c r="K168" s="135"/>
      <c r="L168" s="65"/>
      <c r="M168" s="267">
        <f t="shared" si="56"/>
        <v>15616.03</v>
      </c>
    </row>
    <row r="169" spans="1:13" ht="18.75" customHeight="1" x14ac:dyDescent="0.25">
      <c r="A169" s="347"/>
      <c r="B169" s="349"/>
      <c r="C169" s="352" t="s">
        <v>158</v>
      </c>
      <c r="D169" s="346">
        <f>D168</f>
        <v>0</v>
      </c>
      <c r="E169" s="346">
        <f t="shared" ref="E169:G169" si="60">E168</f>
        <v>0</v>
      </c>
      <c r="F169" s="346">
        <f t="shared" si="60"/>
        <v>0</v>
      </c>
      <c r="G169" s="428">
        <f t="shared" si="60"/>
        <v>321.7</v>
      </c>
      <c r="H169" s="348">
        <v>0</v>
      </c>
      <c r="I169" s="346"/>
      <c r="J169" s="78">
        <v>0</v>
      </c>
      <c r="K169" s="135"/>
      <c r="L169" s="65"/>
      <c r="M169" s="267">
        <f t="shared" si="56"/>
        <v>321.7</v>
      </c>
    </row>
    <row r="170" spans="1:13" ht="18" customHeight="1" x14ac:dyDescent="0.25">
      <c r="A170" s="347"/>
      <c r="B170" s="349"/>
      <c r="C170" s="352" t="s">
        <v>159</v>
      </c>
      <c r="D170" s="346">
        <v>0</v>
      </c>
      <c r="E170" s="346">
        <v>0</v>
      </c>
      <c r="F170" s="346">
        <v>0</v>
      </c>
      <c r="G170" s="348">
        <v>0</v>
      </c>
      <c r="H170" s="345">
        <f>H168</f>
        <v>15294.33</v>
      </c>
      <c r="I170" s="346"/>
      <c r="J170" s="348">
        <f t="shared" ref="J170" si="61">J168</f>
        <v>0</v>
      </c>
      <c r="K170" s="135"/>
      <c r="L170" s="65"/>
      <c r="M170" s="267">
        <f t="shared" si="56"/>
        <v>15294.33</v>
      </c>
    </row>
    <row r="171" spans="1:13" ht="66.75" customHeight="1" x14ac:dyDescent="0.25">
      <c r="A171" s="225"/>
      <c r="B171" s="32"/>
      <c r="C171" s="275" t="s">
        <v>152</v>
      </c>
      <c r="D171" s="250">
        <v>0</v>
      </c>
      <c r="E171" s="221">
        <v>0</v>
      </c>
      <c r="F171" s="221">
        <v>0</v>
      </c>
      <c r="G171" s="227">
        <v>321.7</v>
      </c>
      <c r="H171" s="227">
        <v>15294.33</v>
      </c>
      <c r="I171" s="221">
        <v>0</v>
      </c>
      <c r="J171" s="78">
        <v>0</v>
      </c>
      <c r="K171" s="135"/>
      <c r="L171" s="65"/>
      <c r="M171" s="267">
        <f t="shared" si="56"/>
        <v>15616.03</v>
      </c>
    </row>
    <row r="172" spans="1:13" ht="91.5" customHeight="1" x14ac:dyDescent="0.25">
      <c r="A172" s="216" t="s">
        <v>140</v>
      </c>
      <c r="B172" s="462" t="s">
        <v>141</v>
      </c>
      <c r="C172" s="233" t="s">
        <v>19</v>
      </c>
      <c r="D172" s="250">
        <v>0</v>
      </c>
      <c r="E172" s="198">
        <v>0</v>
      </c>
      <c r="F172" s="213">
        <v>0</v>
      </c>
      <c r="G172" s="221">
        <v>0</v>
      </c>
      <c r="H172" s="443">
        <f>H174</f>
        <v>0</v>
      </c>
      <c r="I172" s="198">
        <v>0</v>
      </c>
      <c r="J172" s="78">
        <v>0</v>
      </c>
      <c r="K172" s="135"/>
      <c r="L172" s="65"/>
      <c r="M172" s="267">
        <f t="shared" si="56"/>
        <v>0</v>
      </c>
    </row>
    <row r="173" spans="1:13" ht="16.5" customHeight="1" x14ac:dyDescent="0.25">
      <c r="A173" s="371"/>
      <c r="B173" s="173"/>
      <c r="C173" s="352" t="s">
        <v>158</v>
      </c>
      <c r="D173" s="346">
        <f>D172</f>
        <v>0</v>
      </c>
      <c r="E173" s="346">
        <f t="shared" ref="E173:G173" si="62">E172</f>
        <v>0</v>
      </c>
      <c r="F173" s="346">
        <f t="shared" si="62"/>
        <v>0</v>
      </c>
      <c r="G173" s="346">
        <f t="shared" si="62"/>
        <v>0</v>
      </c>
      <c r="H173" s="443">
        <v>0</v>
      </c>
      <c r="I173" s="346"/>
      <c r="J173" s="78">
        <v>0</v>
      </c>
      <c r="K173" s="135"/>
      <c r="L173" s="65"/>
      <c r="M173" s="267">
        <f t="shared" si="56"/>
        <v>0</v>
      </c>
    </row>
    <row r="174" spans="1:13" ht="16.5" customHeight="1" x14ac:dyDescent="0.25">
      <c r="A174" s="201"/>
      <c r="B174" s="202"/>
      <c r="C174" s="352" t="s">
        <v>159</v>
      </c>
      <c r="D174" s="250">
        <v>0</v>
      </c>
      <c r="E174" s="198">
        <v>0</v>
      </c>
      <c r="F174" s="213">
        <v>0</v>
      </c>
      <c r="G174" s="221">
        <v>0</v>
      </c>
      <c r="H174" s="443">
        <v>0</v>
      </c>
      <c r="I174" s="198">
        <v>0</v>
      </c>
      <c r="J174" s="78">
        <v>0</v>
      </c>
      <c r="K174" s="135"/>
      <c r="L174" s="65"/>
      <c r="M174" s="267">
        <f t="shared" si="56"/>
        <v>0</v>
      </c>
    </row>
    <row r="175" spans="1:13" ht="10.5" customHeight="1" x14ac:dyDescent="0.25">
      <c r="A175" s="478"/>
      <c r="B175" s="479"/>
      <c r="C175" s="260" t="s">
        <v>20</v>
      </c>
      <c r="D175" s="480">
        <v>0</v>
      </c>
      <c r="E175" s="483">
        <v>0</v>
      </c>
      <c r="F175" s="480">
        <v>0</v>
      </c>
      <c r="G175" s="480">
        <v>0</v>
      </c>
      <c r="H175" s="581">
        <v>0</v>
      </c>
      <c r="I175" s="480">
        <v>0</v>
      </c>
      <c r="J175" s="481">
        <v>0</v>
      </c>
      <c r="K175" s="135"/>
      <c r="L175" s="65"/>
      <c r="M175" s="267">
        <f t="shared" si="56"/>
        <v>0</v>
      </c>
    </row>
    <row r="176" spans="1:13" ht="17.25" customHeight="1" x14ac:dyDescent="0.25">
      <c r="A176" s="478"/>
      <c r="B176" s="479"/>
      <c r="C176" s="357" t="s">
        <v>21</v>
      </c>
      <c r="D176" s="480"/>
      <c r="E176" s="483"/>
      <c r="F176" s="480"/>
      <c r="G176" s="480"/>
      <c r="H176" s="582"/>
      <c r="I176" s="480"/>
      <c r="J176" s="482"/>
      <c r="K176" s="135"/>
      <c r="L176" s="65"/>
      <c r="M176" s="267">
        <f t="shared" si="56"/>
        <v>0</v>
      </c>
    </row>
    <row r="177" spans="1:13" ht="16.5" customHeight="1" x14ac:dyDescent="0.25">
      <c r="A177" s="478"/>
      <c r="B177" s="479"/>
      <c r="C177" s="60" t="s">
        <v>29</v>
      </c>
      <c r="D177" s="483">
        <v>0</v>
      </c>
      <c r="E177" s="480">
        <v>0</v>
      </c>
      <c r="F177" s="480">
        <v>0</v>
      </c>
      <c r="G177" s="480">
        <v>0</v>
      </c>
      <c r="H177" s="581">
        <v>0</v>
      </c>
      <c r="I177" s="480">
        <v>0</v>
      </c>
      <c r="J177" s="481">
        <v>0</v>
      </c>
      <c r="K177" s="135"/>
      <c r="L177" s="65"/>
      <c r="M177" s="267">
        <f t="shared" si="56"/>
        <v>0</v>
      </c>
    </row>
    <row r="178" spans="1:13" ht="50.25" customHeight="1" x14ac:dyDescent="0.25">
      <c r="A178" s="478"/>
      <c r="B178" s="479"/>
      <c r="C178" s="75" t="s">
        <v>152</v>
      </c>
      <c r="D178" s="483"/>
      <c r="E178" s="480"/>
      <c r="F178" s="480"/>
      <c r="G178" s="480"/>
      <c r="H178" s="582"/>
      <c r="I178" s="480"/>
      <c r="J178" s="482"/>
      <c r="K178" s="135"/>
      <c r="L178" s="65"/>
      <c r="M178" s="267">
        <f t="shared" si="56"/>
        <v>0</v>
      </c>
    </row>
    <row r="179" spans="1:13" ht="32.450000000000003" customHeight="1" x14ac:dyDescent="0.25">
      <c r="A179" s="201"/>
      <c r="B179" s="202"/>
      <c r="C179" s="354" t="s">
        <v>22</v>
      </c>
      <c r="D179" s="250">
        <v>0</v>
      </c>
      <c r="E179" s="198">
        <v>0</v>
      </c>
      <c r="F179" s="213">
        <v>0</v>
      </c>
      <c r="G179" s="221">
        <v>0</v>
      </c>
      <c r="H179" s="443">
        <f>H181</f>
        <v>0</v>
      </c>
      <c r="I179" s="198">
        <v>0</v>
      </c>
      <c r="J179" s="78">
        <v>0</v>
      </c>
      <c r="K179" s="135"/>
      <c r="L179" s="65"/>
      <c r="M179" s="267">
        <f t="shared" si="56"/>
        <v>0</v>
      </c>
    </row>
    <row r="180" spans="1:13" ht="20.25" customHeight="1" x14ac:dyDescent="0.25">
      <c r="A180" s="430"/>
      <c r="B180" s="431"/>
      <c r="C180" s="432" t="s">
        <v>159</v>
      </c>
      <c r="D180" s="429">
        <f>D179</f>
        <v>0</v>
      </c>
      <c r="E180" s="429">
        <f t="shared" ref="E180:J180" si="63">E179</f>
        <v>0</v>
      </c>
      <c r="F180" s="429">
        <f t="shared" si="63"/>
        <v>0</v>
      </c>
      <c r="G180" s="429">
        <f t="shared" si="63"/>
        <v>0</v>
      </c>
      <c r="H180" s="443">
        <f t="shared" si="63"/>
        <v>0</v>
      </c>
      <c r="I180" s="429">
        <f t="shared" si="63"/>
        <v>0</v>
      </c>
      <c r="J180" s="434">
        <f t="shared" si="63"/>
        <v>0</v>
      </c>
      <c r="K180" s="135"/>
      <c r="L180" s="65"/>
      <c r="M180" s="267">
        <f t="shared" si="56"/>
        <v>0</v>
      </c>
    </row>
    <row r="181" spans="1:13" ht="53.25" customHeight="1" x14ac:dyDescent="0.25">
      <c r="A181" s="205"/>
      <c r="B181" s="32"/>
      <c r="C181" s="275" t="s">
        <v>152</v>
      </c>
      <c r="D181" s="250">
        <v>0</v>
      </c>
      <c r="E181" s="198">
        <v>0</v>
      </c>
      <c r="F181" s="213">
        <v>0</v>
      </c>
      <c r="G181" s="221">
        <v>0</v>
      </c>
      <c r="H181" s="443">
        <v>0</v>
      </c>
      <c r="I181" s="198">
        <v>0</v>
      </c>
      <c r="J181" s="78">
        <v>0</v>
      </c>
      <c r="K181" s="135"/>
      <c r="L181" s="65"/>
      <c r="M181" s="267">
        <f t="shared" si="56"/>
        <v>0</v>
      </c>
    </row>
    <row r="182" spans="1:13" ht="32.25" hidden="1" customHeight="1" x14ac:dyDescent="0.25">
      <c r="A182" s="201"/>
      <c r="B182" s="202"/>
      <c r="C182" s="203"/>
      <c r="D182" s="254"/>
      <c r="E182" s="198"/>
      <c r="F182" s="199"/>
      <c r="G182" s="199"/>
      <c r="H182" s="221"/>
      <c r="I182" s="198"/>
      <c r="J182" s="439"/>
      <c r="K182" s="135"/>
      <c r="L182" s="65"/>
      <c r="M182" s="267">
        <f t="shared" si="56"/>
        <v>0</v>
      </c>
    </row>
    <row r="183" spans="1:13" x14ac:dyDescent="0.25">
      <c r="A183" s="478" t="s">
        <v>31</v>
      </c>
      <c r="B183" s="11" t="s">
        <v>32</v>
      </c>
      <c r="C183" s="502" t="s">
        <v>19</v>
      </c>
      <c r="D183" s="480">
        <v>0</v>
      </c>
      <c r="E183" s="480">
        <v>0</v>
      </c>
      <c r="F183" s="480">
        <v>0</v>
      </c>
      <c r="G183" s="480">
        <v>0</v>
      </c>
      <c r="H183" s="490">
        <v>0</v>
      </c>
      <c r="I183" s="480">
        <v>0</v>
      </c>
      <c r="J183" s="481">
        <v>0</v>
      </c>
      <c r="K183" s="135"/>
      <c r="L183" s="65"/>
      <c r="M183" s="267">
        <f t="shared" si="56"/>
        <v>0</v>
      </c>
    </row>
    <row r="184" spans="1:13" ht="63.75" customHeight="1" x14ac:dyDescent="0.25">
      <c r="A184" s="478"/>
      <c r="B184" s="464" t="s">
        <v>33</v>
      </c>
      <c r="C184" s="503"/>
      <c r="D184" s="480"/>
      <c r="E184" s="480"/>
      <c r="F184" s="480"/>
      <c r="G184" s="480"/>
      <c r="H184" s="490"/>
      <c r="I184" s="480"/>
      <c r="J184" s="482"/>
      <c r="K184" s="135"/>
      <c r="L184" s="65"/>
      <c r="M184" s="267">
        <f t="shared" si="56"/>
        <v>0</v>
      </c>
    </row>
    <row r="185" spans="1:13" ht="22.5" customHeight="1" x14ac:dyDescent="0.25">
      <c r="A185" s="347"/>
      <c r="B185" s="356"/>
      <c r="C185" s="358" t="s">
        <v>158</v>
      </c>
      <c r="D185" s="346">
        <f>D184</f>
        <v>0</v>
      </c>
      <c r="E185" s="346">
        <f t="shared" ref="E185" si="64">E184</f>
        <v>0</v>
      </c>
      <c r="F185" s="346">
        <f t="shared" ref="F185" si="65">F184</f>
        <v>0</v>
      </c>
      <c r="G185" s="346">
        <f t="shared" ref="G185" si="66">G184</f>
        <v>0</v>
      </c>
      <c r="H185" s="348">
        <v>0</v>
      </c>
      <c r="I185" s="346"/>
      <c r="J185" s="78">
        <v>0</v>
      </c>
      <c r="K185" s="135"/>
      <c r="L185" s="65"/>
      <c r="M185" s="267">
        <f t="shared" si="56"/>
        <v>0</v>
      </c>
    </row>
    <row r="186" spans="1:13" ht="22.5" customHeight="1" x14ac:dyDescent="0.25">
      <c r="A186" s="9"/>
      <c r="B186" s="12"/>
      <c r="C186" s="358" t="s">
        <v>159</v>
      </c>
      <c r="D186" s="346">
        <v>0</v>
      </c>
      <c r="E186" s="346">
        <v>0</v>
      </c>
      <c r="F186" s="346">
        <v>0</v>
      </c>
      <c r="G186" s="346">
        <v>0</v>
      </c>
      <c r="H186" s="348">
        <v>0</v>
      </c>
      <c r="I186" s="346">
        <v>0</v>
      </c>
      <c r="J186" s="78">
        <v>0</v>
      </c>
      <c r="K186" s="135"/>
      <c r="L186" s="65"/>
      <c r="M186" s="267">
        <f t="shared" si="56"/>
        <v>0</v>
      </c>
    </row>
    <row r="187" spans="1:13" ht="12.95" customHeight="1" x14ac:dyDescent="0.25">
      <c r="A187" s="478"/>
      <c r="B187" s="488"/>
      <c r="C187" s="223" t="s">
        <v>20</v>
      </c>
      <c r="D187" s="480">
        <v>0</v>
      </c>
      <c r="E187" s="480">
        <v>0</v>
      </c>
      <c r="F187" s="480">
        <v>0</v>
      </c>
      <c r="G187" s="480">
        <v>0</v>
      </c>
      <c r="H187" s="490">
        <v>0</v>
      </c>
      <c r="I187" s="480">
        <v>0</v>
      </c>
      <c r="J187" s="481">
        <v>0</v>
      </c>
      <c r="K187" s="135"/>
      <c r="L187" s="65"/>
      <c r="M187" s="267">
        <f t="shared" si="56"/>
        <v>0</v>
      </c>
    </row>
    <row r="188" spans="1:13" ht="13.5" customHeight="1" x14ac:dyDescent="0.25">
      <c r="A188" s="478"/>
      <c r="B188" s="488"/>
      <c r="C188" s="357" t="s">
        <v>21</v>
      </c>
      <c r="D188" s="480"/>
      <c r="E188" s="480"/>
      <c r="F188" s="480"/>
      <c r="G188" s="480"/>
      <c r="H188" s="490"/>
      <c r="I188" s="480"/>
      <c r="J188" s="482"/>
      <c r="K188" s="135"/>
      <c r="L188" s="65"/>
      <c r="M188" s="267">
        <f t="shared" si="56"/>
        <v>0</v>
      </c>
    </row>
    <row r="189" spans="1:13" ht="10.5" customHeight="1" x14ac:dyDescent="0.25">
      <c r="A189" s="478"/>
      <c r="B189" s="479"/>
      <c r="C189" s="60" t="s">
        <v>29</v>
      </c>
      <c r="D189" s="483">
        <v>0</v>
      </c>
      <c r="E189" s="480">
        <v>0</v>
      </c>
      <c r="F189" s="480">
        <v>0</v>
      </c>
      <c r="G189" s="480">
        <v>0</v>
      </c>
      <c r="H189" s="490">
        <v>0</v>
      </c>
      <c r="I189" s="480">
        <v>0</v>
      </c>
      <c r="J189" s="481">
        <v>0</v>
      </c>
      <c r="K189" s="135"/>
      <c r="L189" s="65"/>
      <c r="M189" s="267">
        <f t="shared" si="56"/>
        <v>0</v>
      </c>
    </row>
    <row r="190" spans="1:13" ht="52.5" customHeight="1" x14ac:dyDescent="0.25">
      <c r="A190" s="478"/>
      <c r="B190" s="479"/>
      <c r="C190" s="75" t="s">
        <v>152</v>
      </c>
      <c r="D190" s="483"/>
      <c r="E190" s="480"/>
      <c r="F190" s="480"/>
      <c r="G190" s="480"/>
      <c r="H190" s="490"/>
      <c r="I190" s="480"/>
      <c r="J190" s="482"/>
      <c r="K190" s="135"/>
      <c r="L190" s="65"/>
      <c r="M190" s="267">
        <f t="shared" si="56"/>
        <v>0</v>
      </c>
    </row>
    <row r="191" spans="1:13" ht="25.5" customHeight="1" x14ac:dyDescent="0.25">
      <c r="A191" s="9"/>
      <c r="B191" s="12"/>
      <c r="C191" s="354" t="s">
        <v>22</v>
      </c>
      <c r="D191" s="250">
        <v>0</v>
      </c>
      <c r="E191" s="3">
        <v>0</v>
      </c>
      <c r="F191" s="3">
        <v>0</v>
      </c>
      <c r="G191" s="3">
        <v>0</v>
      </c>
      <c r="H191" s="228">
        <v>0</v>
      </c>
      <c r="I191" s="3">
        <v>0</v>
      </c>
      <c r="J191" s="78">
        <v>0</v>
      </c>
      <c r="K191" s="135"/>
      <c r="L191" s="65"/>
      <c r="M191" s="267">
        <f t="shared" si="56"/>
        <v>0</v>
      </c>
    </row>
    <row r="192" spans="1:13" ht="47.25" customHeight="1" x14ac:dyDescent="0.25">
      <c r="A192" s="9"/>
      <c r="B192" s="12"/>
      <c r="C192" s="275" t="s">
        <v>152</v>
      </c>
      <c r="D192" s="250">
        <v>0</v>
      </c>
      <c r="E192" s="3">
        <v>0</v>
      </c>
      <c r="F192" s="3">
        <v>0</v>
      </c>
      <c r="G192" s="3">
        <v>0</v>
      </c>
      <c r="H192" s="228">
        <v>0</v>
      </c>
      <c r="I192" s="3">
        <v>0</v>
      </c>
      <c r="J192" s="78">
        <v>0</v>
      </c>
      <c r="K192" s="135"/>
      <c r="L192" s="65"/>
      <c r="M192" s="267">
        <f t="shared" si="56"/>
        <v>0</v>
      </c>
    </row>
    <row r="193" spans="1:14" ht="98.25" customHeight="1" x14ac:dyDescent="0.25">
      <c r="A193" s="34" t="s">
        <v>34</v>
      </c>
      <c r="B193" s="460" t="s">
        <v>35</v>
      </c>
      <c r="C193" s="222" t="s">
        <v>19</v>
      </c>
      <c r="D193" s="250">
        <v>0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78">
        <v>0</v>
      </c>
      <c r="K193" s="135"/>
      <c r="L193" s="65"/>
      <c r="M193" s="267">
        <f t="shared" si="56"/>
        <v>0</v>
      </c>
    </row>
    <row r="194" spans="1:14" ht="24.75" customHeight="1" x14ac:dyDescent="0.25">
      <c r="A194" s="372"/>
      <c r="B194" s="356"/>
      <c r="C194" s="358" t="s">
        <v>158</v>
      </c>
      <c r="D194" s="346">
        <f>D193</f>
        <v>0</v>
      </c>
      <c r="E194" s="346">
        <f t="shared" ref="E194" si="67">E193</f>
        <v>0</v>
      </c>
      <c r="F194" s="346">
        <f t="shared" ref="F194" si="68">F193</f>
        <v>0</v>
      </c>
      <c r="G194" s="346">
        <f t="shared" ref="G194" si="69">G193</f>
        <v>0</v>
      </c>
      <c r="H194" s="348">
        <v>0</v>
      </c>
      <c r="I194" s="346"/>
      <c r="J194" s="78">
        <v>0</v>
      </c>
      <c r="K194" s="135"/>
      <c r="L194" s="65"/>
      <c r="M194" s="267">
        <f t="shared" si="56"/>
        <v>0</v>
      </c>
    </row>
    <row r="195" spans="1:14" ht="15.75" customHeight="1" x14ac:dyDescent="0.25">
      <c r="A195" s="9"/>
      <c r="B195" s="12"/>
      <c r="C195" s="358" t="s">
        <v>159</v>
      </c>
      <c r="D195" s="346">
        <v>0</v>
      </c>
      <c r="E195" s="346">
        <v>0</v>
      </c>
      <c r="F195" s="346">
        <v>0</v>
      </c>
      <c r="G195" s="346">
        <v>0</v>
      </c>
      <c r="H195" s="348">
        <v>0</v>
      </c>
      <c r="I195" s="346">
        <v>0</v>
      </c>
      <c r="J195" s="78">
        <v>0</v>
      </c>
      <c r="K195" s="135"/>
      <c r="L195" s="65"/>
      <c r="M195" s="267">
        <f t="shared" si="56"/>
        <v>0</v>
      </c>
    </row>
    <row r="196" spans="1:14" ht="12" customHeight="1" x14ac:dyDescent="0.25">
      <c r="A196" s="478"/>
      <c r="B196" s="488"/>
      <c r="C196" s="223" t="s">
        <v>20</v>
      </c>
      <c r="D196" s="480">
        <v>0</v>
      </c>
      <c r="E196" s="480">
        <v>0</v>
      </c>
      <c r="F196" s="480">
        <v>0</v>
      </c>
      <c r="G196" s="480">
        <v>0</v>
      </c>
      <c r="H196" s="480">
        <v>0</v>
      </c>
      <c r="I196" s="480">
        <v>0</v>
      </c>
      <c r="J196" s="481">
        <v>0</v>
      </c>
      <c r="K196" s="135"/>
      <c r="L196" s="65"/>
      <c r="M196" s="267">
        <f t="shared" si="56"/>
        <v>0</v>
      </c>
    </row>
    <row r="197" spans="1:14" ht="10.5" customHeight="1" x14ac:dyDescent="0.25">
      <c r="A197" s="478"/>
      <c r="B197" s="488"/>
      <c r="C197" s="230" t="s">
        <v>21</v>
      </c>
      <c r="D197" s="480"/>
      <c r="E197" s="480"/>
      <c r="F197" s="480"/>
      <c r="G197" s="480"/>
      <c r="H197" s="480"/>
      <c r="I197" s="480"/>
      <c r="J197" s="482"/>
      <c r="K197" s="135"/>
      <c r="L197" s="65"/>
      <c r="M197" s="267">
        <f t="shared" si="56"/>
        <v>0</v>
      </c>
    </row>
    <row r="198" spans="1:14" ht="59.25" customHeight="1" x14ac:dyDescent="0.25">
      <c r="A198" s="478"/>
      <c r="B198" s="488"/>
      <c r="C198" s="278" t="s">
        <v>160</v>
      </c>
      <c r="D198" s="480">
        <v>0</v>
      </c>
      <c r="E198" s="480">
        <v>0</v>
      </c>
      <c r="F198" s="480">
        <v>0</v>
      </c>
      <c r="G198" s="480">
        <v>0</v>
      </c>
      <c r="H198" s="480">
        <v>0</v>
      </c>
      <c r="I198" s="480">
        <v>0</v>
      </c>
      <c r="J198" s="481">
        <v>0</v>
      </c>
      <c r="K198" s="135"/>
      <c r="L198" s="65"/>
      <c r="M198" s="267">
        <f t="shared" si="56"/>
        <v>0</v>
      </c>
    </row>
    <row r="199" spans="1:14" ht="0.75" hidden="1" customHeight="1" x14ac:dyDescent="0.25">
      <c r="A199" s="478"/>
      <c r="B199" s="488"/>
      <c r="C199" s="281"/>
      <c r="D199" s="480"/>
      <c r="E199" s="480"/>
      <c r="F199" s="480"/>
      <c r="G199" s="480"/>
      <c r="H199" s="480"/>
      <c r="I199" s="480"/>
      <c r="J199" s="482"/>
      <c r="K199" s="135"/>
      <c r="L199" s="65"/>
      <c r="M199" s="267">
        <f t="shared" si="56"/>
        <v>0</v>
      </c>
    </row>
    <row r="200" spans="1:14" ht="12.95" customHeight="1" x14ac:dyDescent="0.25">
      <c r="A200" s="9"/>
      <c r="B200" s="12"/>
      <c r="C200" s="222" t="s">
        <v>22</v>
      </c>
      <c r="D200" s="250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78">
        <v>0</v>
      </c>
      <c r="K200" s="135"/>
      <c r="L200" s="65"/>
      <c r="M200" s="267">
        <f t="shared" si="56"/>
        <v>0</v>
      </c>
    </row>
    <row r="201" spans="1:14" ht="52.5" customHeight="1" x14ac:dyDescent="0.25">
      <c r="A201" s="31"/>
      <c r="B201" s="32"/>
      <c r="C201" s="275" t="s">
        <v>152</v>
      </c>
      <c r="D201" s="250">
        <v>0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78">
        <v>0</v>
      </c>
      <c r="K201" s="135"/>
      <c r="L201" s="65"/>
      <c r="M201" s="267">
        <f t="shared" si="56"/>
        <v>0</v>
      </c>
    </row>
    <row r="202" spans="1:14" x14ac:dyDescent="0.25">
      <c r="A202" s="485" t="s">
        <v>36</v>
      </c>
      <c r="B202" s="24" t="s">
        <v>37</v>
      </c>
      <c r="C202" s="548" t="s">
        <v>39</v>
      </c>
      <c r="D202" s="551">
        <f>D208+D211</f>
        <v>315535.76</v>
      </c>
      <c r="E202" s="551">
        <f>E208+E211</f>
        <v>553332.55000000005</v>
      </c>
      <c r="F202" s="551">
        <f>F208+F211</f>
        <v>573721.96</v>
      </c>
      <c r="G202" s="551">
        <f>G208+G211</f>
        <v>191819.59999999998</v>
      </c>
      <c r="H202" s="551">
        <f>H211+H208</f>
        <v>146473.29999999999</v>
      </c>
      <c r="I202" s="553">
        <f>I208+I211</f>
        <v>50042.039999999994</v>
      </c>
      <c r="J202" s="553">
        <f>J208+J211</f>
        <v>37821.700000000004</v>
      </c>
      <c r="K202" s="129"/>
      <c r="L202" s="65"/>
      <c r="M202" s="267">
        <f t="shared" si="56"/>
        <v>1818704.8699999999</v>
      </c>
    </row>
    <row r="203" spans="1:14" ht="17.100000000000001" customHeight="1" x14ac:dyDescent="0.25">
      <c r="A203" s="485"/>
      <c r="B203" s="24" t="s">
        <v>38</v>
      </c>
      <c r="C203" s="548"/>
      <c r="D203" s="552"/>
      <c r="E203" s="552"/>
      <c r="F203" s="552"/>
      <c r="G203" s="552"/>
      <c r="H203" s="552"/>
      <c r="I203" s="554"/>
      <c r="J203" s="554"/>
      <c r="K203" s="129" t="e">
        <f>#REF!+E202+F202+G202+H202+J202</f>
        <v>#REF!</v>
      </c>
      <c r="L203" s="65"/>
      <c r="M203" s="267">
        <f t="shared" si="56"/>
        <v>0</v>
      </c>
      <c r="N203" s="267" t="e">
        <f>D202+E202+F202+G202+H202+J202+#REF!</f>
        <v>#REF!</v>
      </c>
    </row>
    <row r="204" spans="1:14" ht="17.100000000000001" customHeight="1" x14ac:dyDescent="0.25">
      <c r="A204" s="456"/>
      <c r="B204" s="24"/>
      <c r="C204" s="414" t="s">
        <v>158</v>
      </c>
      <c r="D204" s="408">
        <f>D202</f>
        <v>315535.76</v>
      </c>
      <c r="E204" s="408">
        <f t="shared" ref="E204:G204" si="70">E202</f>
        <v>553332.55000000005</v>
      </c>
      <c r="F204" s="408">
        <f t="shared" si="70"/>
        <v>573721.96</v>
      </c>
      <c r="G204" s="408">
        <f t="shared" si="70"/>
        <v>191819.59999999998</v>
      </c>
      <c r="H204" s="409">
        <v>0</v>
      </c>
      <c r="I204" s="407"/>
      <c r="J204" s="434">
        <v>0</v>
      </c>
      <c r="K204" s="129"/>
      <c r="L204" s="65"/>
      <c r="M204" s="267">
        <f t="shared" si="56"/>
        <v>1634409.8699999999</v>
      </c>
      <c r="N204" s="267" t="e">
        <f>D204+E204+F204+G204+H204+J204+#REF!</f>
        <v>#REF!</v>
      </c>
    </row>
    <row r="205" spans="1:14" ht="17.100000000000001" customHeight="1" x14ac:dyDescent="0.25">
      <c r="A205" s="456"/>
      <c r="B205" s="24"/>
      <c r="C205" s="414" t="s">
        <v>159</v>
      </c>
      <c r="D205" s="409">
        <v>0</v>
      </c>
      <c r="E205" s="409">
        <v>0</v>
      </c>
      <c r="F205" s="409">
        <v>0</v>
      </c>
      <c r="G205" s="409">
        <v>0</v>
      </c>
      <c r="H205" s="408">
        <f>H202</f>
        <v>146473.29999999999</v>
      </c>
      <c r="I205" s="415"/>
      <c r="J205" s="436">
        <f t="shared" ref="J205" si="71">J202</f>
        <v>37821.700000000004</v>
      </c>
      <c r="K205" s="129"/>
      <c r="L205" s="65"/>
      <c r="M205" s="267">
        <f t="shared" si="56"/>
        <v>184295</v>
      </c>
      <c r="N205" s="267" t="e">
        <f>D205+E205+F205+G205+H205+J205+#REF!</f>
        <v>#REF!</v>
      </c>
    </row>
    <row r="206" spans="1:14" ht="26.25" customHeight="1" x14ac:dyDescent="0.25">
      <c r="A206" s="545"/>
      <c r="B206" s="546"/>
      <c r="C206" s="548" t="s">
        <v>25</v>
      </c>
      <c r="D206" s="549">
        <v>0</v>
      </c>
      <c r="E206" s="549">
        <v>0</v>
      </c>
      <c r="F206" s="549">
        <v>0</v>
      </c>
      <c r="G206" s="549">
        <v>0</v>
      </c>
      <c r="H206" s="549">
        <v>0</v>
      </c>
      <c r="I206" s="549">
        <v>0</v>
      </c>
      <c r="J206" s="550">
        <v>0</v>
      </c>
      <c r="K206" s="136"/>
      <c r="L206" s="65"/>
      <c r="M206" s="267">
        <f t="shared" si="56"/>
        <v>0</v>
      </c>
    </row>
    <row r="207" spans="1:14" ht="15" hidden="1" customHeight="1" x14ac:dyDescent="0.25">
      <c r="A207" s="545"/>
      <c r="B207" s="546"/>
      <c r="C207" s="548"/>
      <c r="D207" s="549"/>
      <c r="E207" s="549"/>
      <c r="F207" s="549"/>
      <c r="G207" s="549"/>
      <c r="H207" s="549"/>
      <c r="I207" s="549"/>
      <c r="J207" s="550"/>
      <c r="K207" s="136"/>
      <c r="L207" s="65"/>
      <c r="M207" s="267">
        <f t="shared" si="56"/>
        <v>0</v>
      </c>
    </row>
    <row r="208" spans="1:14" ht="11.25" customHeight="1" x14ac:dyDescent="0.25">
      <c r="A208" s="545"/>
      <c r="B208" s="546"/>
      <c r="C208" s="223" t="s">
        <v>20</v>
      </c>
      <c r="D208" s="489">
        <f>D210</f>
        <v>246508.54</v>
      </c>
      <c r="E208" s="489">
        <f>E210</f>
        <v>457768.79000000004</v>
      </c>
      <c r="F208" s="491">
        <f>F210</f>
        <v>485713.25</v>
      </c>
      <c r="G208" s="547">
        <f t="shared" ref="G208:J208" si="72">G210</f>
        <v>133099.21</v>
      </c>
      <c r="H208" s="547">
        <f t="shared" si="72"/>
        <v>91666.66</v>
      </c>
      <c r="I208" s="491">
        <f t="shared" si="72"/>
        <v>0</v>
      </c>
      <c r="J208" s="491">
        <f t="shared" si="72"/>
        <v>0</v>
      </c>
      <c r="K208" s="133"/>
      <c r="L208" s="65"/>
      <c r="M208" s="267">
        <f t="shared" si="56"/>
        <v>1414756.45</v>
      </c>
    </row>
    <row r="209" spans="1:18" ht="14.25" customHeight="1" x14ac:dyDescent="0.25">
      <c r="A209" s="545"/>
      <c r="B209" s="546"/>
      <c r="C209" s="230" t="s">
        <v>21</v>
      </c>
      <c r="D209" s="480"/>
      <c r="E209" s="480"/>
      <c r="F209" s="491"/>
      <c r="G209" s="547"/>
      <c r="H209" s="547"/>
      <c r="I209" s="491"/>
      <c r="J209" s="491"/>
      <c r="K209" s="129" t="e">
        <f>#REF!+E208+F208+G208+H208+J208</f>
        <v>#REF!</v>
      </c>
      <c r="L209" s="65"/>
      <c r="M209" s="267">
        <f t="shared" si="56"/>
        <v>0</v>
      </c>
      <c r="N209" s="267">
        <f>D208+F208+E208+G208+H208</f>
        <v>1414756.45</v>
      </c>
    </row>
    <row r="210" spans="1:18" ht="53.25" customHeight="1" x14ac:dyDescent="0.25">
      <c r="A210" s="17"/>
      <c r="B210" s="26"/>
      <c r="C210" s="275" t="s">
        <v>152</v>
      </c>
      <c r="D210" s="252">
        <f>D331</f>
        <v>246508.54</v>
      </c>
      <c r="E210" s="66">
        <f>E331</f>
        <v>457768.79000000004</v>
      </c>
      <c r="F210" s="2">
        <f>F334</f>
        <v>485713.25</v>
      </c>
      <c r="G210" s="195">
        <f t="shared" ref="G210:J210" si="73">G334</f>
        <v>133099.21</v>
      </c>
      <c r="H210" s="426">
        <f t="shared" si="73"/>
        <v>91666.66</v>
      </c>
      <c r="I210" s="70">
        <f t="shared" si="73"/>
        <v>0</v>
      </c>
      <c r="J210" s="441">
        <f t="shared" si="73"/>
        <v>0</v>
      </c>
      <c r="K210" s="133"/>
      <c r="L210" s="65"/>
      <c r="M210" s="267">
        <f t="shared" si="56"/>
        <v>1414756.45</v>
      </c>
    </row>
    <row r="211" spans="1:18" ht="23.25" customHeight="1" x14ac:dyDescent="0.25">
      <c r="A211" s="17"/>
      <c r="B211" s="26"/>
      <c r="C211" s="222" t="s">
        <v>40</v>
      </c>
      <c r="D211" s="252">
        <f>D212</f>
        <v>69027.22</v>
      </c>
      <c r="E211" s="66">
        <f>E212</f>
        <v>95563.760000000009</v>
      </c>
      <c r="F211" s="71">
        <f t="shared" ref="F211:J211" si="74">F212</f>
        <v>88008.709999999992</v>
      </c>
      <c r="G211" s="71">
        <f t="shared" si="74"/>
        <v>58720.39</v>
      </c>
      <c r="H211" s="71">
        <f t="shared" si="74"/>
        <v>54806.64</v>
      </c>
      <c r="I211" s="71">
        <f t="shared" si="74"/>
        <v>50042.039999999994</v>
      </c>
      <c r="J211" s="433">
        <f t="shared" si="74"/>
        <v>37821.700000000004</v>
      </c>
      <c r="K211" s="129" t="e">
        <f>#REF!+E211+F211+G211+H211+J211</f>
        <v>#REF!</v>
      </c>
      <c r="L211" s="65"/>
      <c r="M211" s="267">
        <f t="shared" si="56"/>
        <v>403948.42000000004</v>
      </c>
      <c r="N211" s="267" t="e">
        <f>D211+E211+F211+G211+H211+J211+#REF!</f>
        <v>#REF!</v>
      </c>
    </row>
    <row r="212" spans="1:18" ht="51" customHeight="1" x14ac:dyDescent="0.25">
      <c r="A212" s="17"/>
      <c r="B212" s="26"/>
      <c r="C212" s="275" t="s">
        <v>152</v>
      </c>
      <c r="D212" s="252">
        <v>69027.22</v>
      </c>
      <c r="E212" s="175">
        <f t="shared" ref="E212:J212" si="75">E233</f>
        <v>95563.760000000009</v>
      </c>
      <c r="F212" s="175">
        <f t="shared" si="75"/>
        <v>88008.709999999992</v>
      </c>
      <c r="G212" s="175">
        <f t="shared" si="75"/>
        <v>58720.39</v>
      </c>
      <c r="H212" s="175">
        <f t="shared" si="75"/>
        <v>54806.64</v>
      </c>
      <c r="I212" s="175">
        <f t="shared" si="75"/>
        <v>50042.039999999994</v>
      </c>
      <c r="J212" s="433">
        <f t="shared" si="75"/>
        <v>37821.700000000004</v>
      </c>
      <c r="K212" s="132"/>
      <c r="L212" s="65"/>
      <c r="M212" s="267">
        <f t="shared" si="56"/>
        <v>403948.42000000004</v>
      </c>
      <c r="N212" s="267" t="e">
        <f>D211+F211+E211+G211+H211+J211+#REF!</f>
        <v>#REF!</v>
      </c>
    </row>
    <row r="213" spans="1:18" ht="19.5" customHeight="1" x14ac:dyDescent="0.25">
      <c r="A213" s="416"/>
      <c r="B213" s="417"/>
      <c r="C213" s="414" t="s">
        <v>158</v>
      </c>
      <c r="D213" s="406">
        <f>D212</f>
        <v>69027.22</v>
      </c>
      <c r="E213" s="406">
        <f t="shared" ref="E213:G213" si="76">E212</f>
        <v>95563.760000000009</v>
      </c>
      <c r="F213" s="406">
        <f t="shared" si="76"/>
        <v>88008.709999999992</v>
      </c>
      <c r="G213" s="406">
        <f t="shared" si="76"/>
        <v>58720.39</v>
      </c>
      <c r="H213" s="413">
        <v>0</v>
      </c>
      <c r="I213" s="413"/>
      <c r="J213" s="413">
        <v>0</v>
      </c>
      <c r="K213" s="132"/>
      <c r="L213" s="65"/>
      <c r="M213" s="267">
        <f t="shared" si="56"/>
        <v>311320.07999999996</v>
      </c>
      <c r="N213" s="267">
        <f>D213+E213+F213+G213</f>
        <v>311320.08</v>
      </c>
    </row>
    <row r="214" spans="1:18" ht="21" customHeight="1" x14ac:dyDescent="0.25">
      <c r="A214" s="416"/>
      <c r="B214" s="417"/>
      <c r="C214" s="414" t="s">
        <v>159</v>
      </c>
      <c r="D214" s="413">
        <v>0</v>
      </c>
      <c r="E214" s="413">
        <v>0</v>
      </c>
      <c r="F214" s="413">
        <v>0</v>
      </c>
      <c r="G214" s="413">
        <v>0</v>
      </c>
      <c r="H214" s="406">
        <f>H212</f>
        <v>54806.64</v>
      </c>
      <c r="I214" s="406"/>
      <c r="J214" s="406">
        <f t="shared" ref="J214" si="77">J212</f>
        <v>37821.700000000004</v>
      </c>
      <c r="K214" s="132"/>
      <c r="L214" s="65"/>
      <c r="M214" s="267">
        <f t="shared" si="56"/>
        <v>92628.34</v>
      </c>
      <c r="N214" s="267" t="e">
        <f>H214+J214+#REF!</f>
        <v>#REF!</v>
      </c>
    </row>
    <row r="215" spans="1:18" ht="21" customHeight="1" x14ac:dyDescent="0.25">
      <c r="A215" s="17"/>
      <c r="B215" s="26"/>
      <c r="C215" s="222" t="s">
        <v>13</v>
      </c>
      <c r="D215" s="258">
        <v>6829.49</v>
      </c>
      <c r="E215" s="2">
        <v>7164.45</v>
      </c>
      <c r="F215" s="63">
        <f>F236</f>
        <v>8104.9</v>
      </c>
      <c r="G215" s="63">
        <f t="shared" ref="G215:I215" si="78">G236</f>
        <v>9934.27</v>
      </c>
      <c r="H215" s="167">
        <f>H326</f>
        <v>0</v>
      </c>
      <c r="I215" s="63">
        <f t="shared" si="78"/>
        <v>9321.8700000000008</v>
      </c>
      <c r="J215" s="237">
        <f t="shared" ref="J215" si="79">J326</f>
        <v>9321.8700000000008</v>
      </c>
      <c r="K215" s="131"/>
      <c r="L215" s="65"/>
      <c r="M215" s="267">
        <f t="shared" si="56"/>
        <v>41354.979999999996</v>
      </c>
      <c r="N215" s="65" t="e">
        <f>M46+N203+M450</f>
        <v>#REF!</v>
      </c>
      <c r="Q215" s="65">
        <f>J237+J291+J327+J450</f>
        <v>43686.460000000006</v>
      </c>
      <c r="R215" s="65" t="e">
        <f>#REF!+#REF!+#REF!+#REF!</f>
        <v>#REF!</v>
      </c>
    </row>
    <row r="216" spans="1:18" ht="56.25" customHeight="1" x14ac:dyDescent="0.25">
      <c r="A216" s="545"/>
      <c r="B216" s="546"/>
      <c r="C216" s="494" t="s">
        <v>152</v>
      </c>
      <c r="D216" s="542">
        <v>0</v>
      </c>
      <c r="E216" s="542">
        <v>0</v>
      </c>
      <c r="F216" s="3">
        <v>0</v>
      </c>
      <c r="G216" s="480">
        <v>0</v>
      </c>
      <c r="H216" s="542">
        <v>0</v>
      </c>
      <c r="I216" s="480">
        <v>0</v>
      </c>
      <c r="J216" s="542">
        <v>0</v>
      </c>
      <c r="K216" s="137"/>
      <c r="L216" s="65"/>
      <c r="M216" s="267">
        <f t="shared" si="56"/>
        <v>0</v>
      </c>
    </row>
    <row r="217" spans="1:18" ht="15" hidden="1" customHeight="1" x14ac:dyDescent="0.25">
      <c r="A217" s="545"/>
      <c r="B217" s="546"/>
      <c r="C217" s="494"/>
      <c r="D217" s="542"/>
      <c r="E217" s="542"/>
      <c r="F217" s="3">
        <v>0</v>
      </c>
      <c r="G217" s="480"/>
      <c r="H217" s="542"/>
      <c r="I217" s="480"/>
      <c r="J217" s="542"/>
      <c r="K217" s="137"/>
      <c r="L217" s="65"/>
      <c r="M217" s="267">
        <f t="shared" si="56"/>
        <v>0</v>
      </c>
    </row>
    <row r="218" spans="1:18" ht="15" hidden="1" customHeight="1" x14ac:dyDescent="0.25">
      <c r="A218" s="545"/>
      <c r="B218" s="546"/>
      <c r="C218" s="494"/>
      <c r="D218" s="542"/>
      <c r="E218" s="542"/>
      <c r="F218" s="3"/>
      <c r="G218" s="480"/>
      <c r="H218" s="542"/>
      <c r="I218" s="480"/>
      <c r="J218" s="542"/>
      <c r="K218" s="137"/>
      <c r="L218" s="65"/>
      <c r="M218" s="267">
        <f t="shared" si="56"/>
        <v>0</v>
      </c>
    </row>
    <row r="219" spans="1:18" ht="15" customHeight="1" x14ac:dyDescent="0.25">
      <c r="A219" s="9"/>
      <c r="B219" s="12"/>
      <c r="C219" s="222" t="s">
        <v>14</v>
      </c>
      <c r="D219" s="250">
        <v>0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69">
        <v>0</v>
      </c>
      <c r="K219" s="134"/>
      <c r="L219" s="65"/>
      <c r="M219" s="267">
        <f t="shared" ref="M219:M282" si="80">E219+F219+G219+H219+J219+D219</f>
        <v>0</v>
      </c>
    </row>
    <row r="220" spans="1:18" ht="24.75" customHeight="1" x14ac:dyDescent="0.25">
      <c r="A220" s="9"/>
      <c r="B220" s="12"/>
      <c r="C220" s="222" t="s">
        <v>15</v>
      </c>
      <c r="D220" s="250">
        <v>0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69">
        <v>0</v>
      </c>
      <c r="K220" s="134"/>
      <c r="L220" s="65"/>
      <c r="M220" s="267">
        <f t="shared" si="80"/>
        <v>0</v>
      </c>
    </row>
    <row r="221" spans="1:18" ht="15" customHeight="1" x14ac:dyDescent="0.25">
      <c r="A221" s="9"/>
      <c r="B221" s="12"/>
      <c r="C221" s="222" t="s">
        <v>16</v>
      </c>
      <c r="D221" s="250">
        <v>0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69">
        <v>0</v>
      </c>
      <c r="K221" s="134"/>
      <c r="L221" s="65"/>
      <c r="M221" s="267">
        <f t="shared" si="80"/>
        <v>0</v>
      </c>
    </row>
    <row r="222" spans="1:18" ht="15.75" x14ac:dyDescent="0.25">
      <c r="A222" s="9"/>
      <c r="B222" s="12"/>
      <c r="C222" s="222" t="s">
        <v>17</v>
      </c>
      <c r="D222" s="250">
        <v>0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69">
        <v>0</v>
      </c>
      <c r="K222" s="134"/>
      <c r="L222" s="65"/>
      <c r="M222" s="267">
        <f t="shared" si="80"/>
        <v>0</v>
      </c>
    </row>
    <row r="223" spans="1:18" ht="18" customHeight="1" x14ac:dyDescent="0.25">
      <c r="A223" s="532"/>
      <c r="B223" s="10" t="s">
        <v>32</v>
      </c>
      <c r="C223" s="525" t="s">
        <v>39</v>
      </c>
      <c r="D223" s="543">
        <f>D230</f>
        <v>40042.04</v>
      </c>
      <c r="E223" s="543">
        <f>E230</f>
        <v>95563.760000000009</v>
      </c>
      <c r="F223" s="543">
        <f>F230</f>
        <v>88008.709999999992</v>
      </c>
      <c r="G223" s="543">
        <f>G230+G227</f>
        <v>191819.59999999998</v>
      </c>
      <c r="H223" s="543">
        <f>H230+H229</f>
        <v>146473.29999999999</v>
      </c>
      <c r="I223" s="480">
        <v>78111.820000000007</v>
      </c>
      <c r="J223" s="543">
        <f t="shared" ref="J223" si="81">J230</f>
        <v>37821.700000000004</v>
      </c>
      <c r="K223" s="132"/>
      <c r="L223" s="65"/>
      <c r="M223" s="267">
        <f t="shared" si="80"/>
        <v>599729.11</v>
      </c>
    </row>
    <row r="224" spans="1:18" ht="27" customHeight="1" x14ac:dyDescent="0.25">
      <c r="A224" s="478"/>
      <c r="B224" s="465" t="s">
        <v>111</v>
      </c>
      <c r="C224" s="527"/>
      <c r="D224" s="544"/>
      <c r="E224" s="544"/>
      <c r="F224" s="544"/>
      <c r="G224" s="544"/>
      <c r="H224" s="544"/>
      <c r="I224" s="480"/>
      <c r="J224" s="544"/>
      <c r="K224" s="134"/>
      <c r="L224" s="65"/>
      <c r="M224" s="267">
        <f t="shared" si="80"/>
        <v>0</v>
      </c>
    </row>
    <row r="225" spans="1:14" ht="14.25" customHeight="1" x14ac:dyDescent="0.25">
      <c r="A225" s="411"/>
      <c r="B225" s="418"/>
      <c r="C225" s="414" t="s">
        <v>158</v>
      </c>
      <c r="D225" s="408">
        <f>D223</f>
        <v>40042.04</v>
      </c>
      <c r="E225" s="408">
        <f t="shared" ref="E225:G225" si="82">E223</f>
        <v>95563.760000000009</v>
      </c>
      <c r="F225" s="408">
        <f t="shared" si="82"/>
        <v>88008.709999999992</v>
      </c>
      <c r="G225" s="408">
        <f t="shared" si="82"/>
        <v>191819.59999999998</v>
      </c>
      <c r="H225" s="409">
        <v>0</v>
      </c>
      <c r="I225" s="407"/>
      <c r="J225" s="437">
        <v>0</v>
      </c>
      <c r="K225" s="134"/>
      <c r="L225" s="65"/>
      <c r="M225" s="267">
        <f t="shared" si="80"/>
        <v>415434.10999999993</v>
      </c>
    </row>
    <row r="226" spans="1:14" ht="15" customHeight="1" x14ac:dyDescent="0.25">
      <c r="A226" s="411"/>
      <c r="B226" s="418"/>
      <c r="C226" s="414" t="s">
        <v>159</v>
      </c>
      <c r="D226" s="409">
        <v>0</v>
      </c>
      <c r="E226" s="409">
        <v>0</v>
      </c>
      <c r="F226" s="409">
        <v>0</v>
      </c>
      <c r="G226" s="409">
        <v>0</v>
      </c>
      <c r="H226" s="408">
        <f>H223</f>
        <v>146473.29999999999</v>
      </c>
      <c r="I226" s="407"/>
      <c r="J226" s="436">
        <f t="shared" ref="J226" si="83">J223</f>
        <v>37821.700000000004</v>
      </c>
      <c r="K226" s="134"/>
      <c r="L226" s="65"/>
      <c r="M226" s="267">
        <f t="shared" si="80"/>
        <v>184295</v>
      </c>
    </row>
    <row r="227" spans="1:14" ht="15" customHeight="1" x14ac:dyDescent="0.25">
      <c r="A227" s="478"/>
      <c r="B227" s="488"/>
      <c r="C227" s="223" t="s">
        <v>20</v>
      </c>
      <c r="D227" s="480">
        <v>0</v>
      </c>
      <c r="E227" s="480">
        <v>0</v>
      </c>
      <c r="F227" s="480">
        <v>0</v>
      </c>
      <c r="G227" s="489">
        <f>G229</f>
        <v>133099.21</v>
      </c>
      <c r="H227" s="480">
        <f>H229</f>
        <v>91666.66</v>
      </c>
      <c r="I227" s="480">
        <v>0</v>
      </c>
      <c r="J227" s="480">
        <v>0</v>
      </c>
      <c r="K227" s="134"/>
      <c r="L227" s="65"/>
      <c r="M227" s="267">
        <f t="shared" si="80"/>
        <v>224765.87</v>
      </c>
    </row>
    <row r="228" spans="1:14" ht="12.95" customHeight="1" x14ac:dyDescent="0.25">
      <c r="A228" s="478"/>
      <c r="B228" s="488"/>
      <c r="C228" s="230" t="s">
        <v>21</v>
      </c>
      <c r="D228" s="480"/>
      <c r="E228" s="480"/>
      <c r="F228" s="480"/>
      <c r="G228" s="480"/>
      <c r="H228" s="480"/>
      <c r="I228" s="480"/>
      <c r="J228" s="480"/>
      <c r="K228" s="134"/>
      <c r="L228" s="65"/>
      <c r="M228" s="267">
        <f t="shared" si="80"/>
        <v>0</v>
      </c>
    </row>
    <row r="229" spans="1:14" ht="54.75" customHeight="1" x14ac:dyDescent="0.25">
      <c r="A229" s="9"/>
      <c r="B229" s="12"/>
      <c r="C229" s="274" t="s">
        <v>154</v>
      </c>
      <c r="D229" s="250">
        <v>0</v>
      </c>
      <c r="E229" s="3">
        <v>0</v>
      </c>
      <c r="F229" s="3">
        <v>0</v>
      </c>
      <c r="G229" s="197">
        <f>G210</f>
        <v>133099.21</v>
      </c>
      <c r="H229" s="3">
        <f>H331</f>
        <v>91666.66</v>
      </c>
      <c r="I229" s="3">
        <v>0</v>
      </c>
      <c r="J229" s="234">
        <v>0</v>
      </c>
      <c r="K229" s="134"/>
      <c r="L229" s="65"/>
      <c r="M229" s="267">
        <f t="shared" si="80"/>
        <v>224765.87</v>
      </c>
      <c r="N229" s="65"/>
    </row>
    <row r="230" spans="1:14" ht="24.75" customHeight="1" x14ac:dyDescent="0.25">
      <c r="A230" s="9"/>
      <c r="B230" s="12"/>
      <c r="C230" s="222" t="s">
        <v>40</v>
      </c>
      <c r="D230" s="252">
        <f>D233</f>
        <v>40042.04</v>
      </c>
      <c r="E230" s="47">
        <f>E233</f>
        <v>95563.760000000009</v>
      </c>
      <c r="F230" s="47">
        <f t="shared" ref="F230:J230" si="84">F233</f>
        <v>88008.709999999992</v>
      </c>
      <c r="G230" s="47">
        <f t="shared" si="84"/>
        <v>58720.39</v>
      </c>
      <c r="H230" s="47">
        <f t="shared" si="84"/>
        <v>54806.64</v>
      </c>
      <c r="I230" s="47">
        <f t="shared" si="84"/>
        <v>50042.039999999994</v>
      </c>
      <c r="J230" s="235">
        <f t="shared" si="84"/>
        <v>37821.700000000004</v>
      </c>
      <c r="K230" s="132"/>
      <c r="L230" s="65"/>
      <c r="M230" s="267">
        <f t="shared" si="80"/>
        <v>374963.24</v>
      </c>
    </row>
    <row r="231" spans="1:14" ht="15.75" customHeight="1" x14ac:dyDescent="0.25">
      <c r="A231" s="411"/>
      <c r="B231" s="412"/>
      <c r="C231" s="414" t="s">
        <v>158</v>
      </c>
      <c r="D231" s="410">
        <f>D233</f>
        <v>40042.04</v>
      </c>
      <c r="E231" s="410">
        <f t="shared" ref="E231:G231" si="85">E233</f>
        <v>95563.760000000009</v>
      </c>
      <c r="F231" s="410">
        <f t="shared" si="85"/>
        <v>88008.709999999992</v>
      </c>
      <c r="G231" s="410">
        <f t="shared" si="85"/>
        <v>58720.39</v>
      </c>
      <c r="H231" s="423">
        <v>0</v>
      </c>
      <c r="I231" s="423"/>
      <c r="J231" s="423">
        <v>0</v>
      </c>
      <c r="K231" s="132"/>
      <c r="L231" s="65"/>
      <c r="M231" s="267">
        <f t="shared" si="80"/>
        <v>282334.89999999997</v>
      </c>
    </row>
    <row r="232" spans="1:14" ht="19.5" customHeight="1" x14ac:dyDescent="0.25">
      <c r="A232" s="411"/>
      <c r="B232" s="412"/>
      <c r="C232" s="414" t="s">
        <v>159</v>
      </c>
      <c r="D232" s="423">
        <v>0</v>
      </c>
      <c r="E232" s="423">
        <v>0</v>
      </c>
      <c r="F232" s="423">
        <v>0</v>
      </c>
      <c r="G232" s="423">
        <v>0</v>
      </c>
      <c r="H232" s="410">
        <f>H233</f>
        <v>54806.64</v>
      </c>
      <c r="I232" s="410"/>
      <c r="J232" s="410">
        <f t="shared" ref="J232" si="86">J233</f>
        <v>37821.700000000004</v>
      </c>
      <c r="K232" s="132"/>
      <c r="L232" s="65"/>
      <c r="M232" s="267">
        <f t="shared" si="80"/>
        <v>92628.34</v>
      </c>
    </row>
    <row r="233" spans="1:14" ht="15.75" x14ac:dyDescent="0.25">
      <c r="A233" s="478"/>
      <c r="B233" s="12"/>
      <c r="C233" s="494" t="s">
        <v>154</v>
      </c>
      <c r="D233" s="536">
        <v>40042.04</v>
      </c>
      <c r="E233" s="536">
        <f>E241+E295+E338</f>
        <v>95563.760000000009</v>
      </c>
      <c r="F233" s="536">
        <f t="shared" ref="F233:J233" si="87">F241+F295+F338</f>
        <v>88008.709999999992</v>
      </c>
      <c r="G233" s="536">
        <f t="shared" si="87"/>
        <v>58720.39</v>
      </c>
      <c r="H233" s="536">
        <f t="shared" si="87"/>
        <v>54806.64</v>
      </c>
      <c r="I233" s="536">
        <f t="shared" si="87"/>
        <v>50042.039999999994</v>
      </c>
      <c r="J233" s="536">
        <f t="shared" si="87"/>
        <v>37821.700000000004</v>
      </c>
      <c r="K233" s="132"/>
      <c r="L233" s="65"/>
      <c r="M233" s="267">
        <f t="shared" si="80"/>
        <v>374963.24</v>
      </c>
    </row>
    <row r="234" spans="1:14" ht="15.75" x14ac:dyDescent="0.25">
      <c r="A234" s="478"/>
      <c r="B234" s="12"/>
      <c r="C234" s="494"/>
      <c r="D234" s="537"/>
      <c r="E234" s="537"/>
      <c r="F234" s="537"/>
      <c r="G234" s="537"/>
      <c r="H234" s="537"/>
      <c r="I234" s="537"/>
      <c r="J234" s="537"/>
      <c r="K234" s="134"/>
      <c r="L234" s="65"/>
      <c r="M234" s="267">
        <f t="shared" si="80"/>
        <v>0</v>
      </c>
    </row>
    <row r="235" spans="1:14" ht="15" customHeight="1" x14ac:dyDescent="0.25">
      <c r="A235" s="478"/>
      <c r="B235" s="174" t="s">
        <v>113</v>
      </c>
      <c r="C235" s="494"/>
      <c r="D235" s="538"/>
      <c r="E235" s="538"/>
      <c r="F235" s="538"/>
      <c r="G235" s="538"/>
      <c r="H235" s="538"/>
      <c r="I235" s="538"/>
      <c r="J235" s="538"/>
      <c r="K235" s="134"/>
      <c r="L235" s="65"/>
      <c r="M235" s="267">
        <f t="shared" si="80"/>
        <v>0</v>
      </c>
      <c r="N235" s="116"/>
    </row>
    <row r="236" spans="1:14" ht="27.75" customHeight="1" x14ac:dyDescent="0.25">
      <c r="A236" s="31"/>
      <c r="B236" s="32"/>
      <c r="C236" s="222" t="s">
        <v>13</v>
      </c>
      <c r="D236" s="259">
        <v>6829.49</v>
      </c>
      <c r="E236" s="63">
        <f>E326</f>
        <v>7220.37</v>
      </c>
      <c r="F236" s="63">
        <f>F326</f>
        <v>8104.9</v>
      </c>
      <c r="G236" s="63">
        <f>G326</f>
        <v>9934.27</v>
      </c>
      <c r="H236" s="167">
        <f t="shared" ref="H236:J236" si="88">H326</f>
        <v>0</v>
      </c>
      <c r="I236" s="63">
        <f t="shared" si="88"/>
        <v>9321.8700000000008</v>
      </c>
      <c r="J236" s="237">
        <f t="shared" si="88"/>
        <v>9321.8700000000008</v>
      </c>
      <c r="K236" s="131"/>
      <c r="L236" s="65"/>
      <c r="M236" s="267">
        <f t="shared" si="80"/>
        <v>41410.9</v>
      </c>
    </row>
    <row r="237" spans="1:14" ht="27.75" customHeight="1" x14ac:dyDescent="0.25">
      <c r="A237" s="515" t="s">
        <v>41</v>
      </c>
      <c r="B237" s="539" t="s">
        <v>112</v>
      </c>
      <c r="C237" s="222" t="s">
        <v>39</v>
      </c>
      <c r="D237" s="257">
        <f t="shared" ref="D237:J237" si="89">D240</f>
        <v>25127.15</v>
      </c>
      <c r="E237" s="175">
        <f t="shared" si="89"/>
        <v>39324.67</v>
      </c>
      <c r="F237" s="175">
        <f t="shared" si="89"/>
        <v>30432.27</v>
      </c>
      <c r="G237" s="455">
        <f t="shared" si="89"/>
        <v>25756.13</v>
      </c>
      <c r="H237" s="457">
        <f t="shared" si="89"/>
        <v>585</v>
      </c>
      <c r="I237" s="455">
        <f t="shared" si="89"/>
        <v>30096.869999999995</v>
      </c>
      <c r="J237" s="455">
        <f t="shared" si="89"/>
        <v>17562.93</v>
      </c>
      <c r="K237" s="131"/>
      <c r="L237" s="65"/>
      <c r="M237" s="267">
        <f t="shared" si="80"/>
        <v>138788.15</v>
      </c>
    </row>
    <row r="238" spans="1:14" ht="17.25" customHeight="1" x14ac:dyDescent="0.25">
      <c r="A238" s="516"/>
      <c r="B238" s="540"/>
      <c r="C238" s="379" t="s">
        <v>158</v>
      </c>
      <c r="D238" s="375">
        <f>D237</f>
        <v>25127.15</v>
      </c>
      <c r="E238" s="375">
        <f t="shared" ref="E238:G238" si="90">E237</f>
        <v>39324.67</v>
      </c>
      <c r="F238" s="375">
        <f t="shared" si="90"/>
        <v>30432.27</v>
      </c>
      <c r="G238" s="466">
        <f t="shared" si="90"/>
        <v>25756.13</v>
      </c>
      <c r="H238" s="421">
        <v>0</v>
      </c>
      <c r="I238" s="455"/>
      <c r="J238" s="421">
        <v>0</v>
      </c>
      <c r="K238" s="131"/>
      <c r="L238" s="65"/>
      <c r="M238" s="267">
        <f t="shared" si="80"/>
        <v>120640.22</v>
      </c>
    </row>
    <row r="239" spans="1:14" ht="16.5" customHeight="1" x14ac:dyDescent="0.25">
      <c r="A239" s="516"/>
      <c r="B239" s="540"/>
      <c r="C239" s="379" t="s">
        <v>159</v>
      </c>
      <c r="D239" s="375">
        <v>0</v>
      </c>
      <c r="E239" s="378">
        <v>0</v>
      </c>
      <c r="F239" s="378">
        <v>0</v>
      </c>
      <c r="G239" s="421">
        <v>0</v>
      </c>
      <c r="H239" s="455">
        <f>H237</f>
        <v>585</v>
      </c>
      <c r="I239" s="455"/>
      <c r="J239" s="455">
        <f t="shared" ref="J239" si="91">J237</f>
        <v>17562.93</v>
      </c>
      <c r="K239" s="131"/>
      <c r="L239" s="65"/>
      <c r="M239" s="267">
        <f t="shared" si="80"/>
        <v>18147.93</v>
      </c>
    </row>
    <row r="240" spans="1:14" ht="27.75" customHeight="1" x14ac:dyDescent="0.25">
      <c r="A240" s="516"/>
      <c r="B240" s="540"/>
      <c r="C240" s="222" t="s">
        <v>40</v>
      </c>
      <c r="D240" s="257">
        <f>D241</f>
        <v>25127.15</v>
      </c>
      <c r="E240" s="375">
        <f t="shared" ref="E240:G240" si="92">E241</f>
        <v>39324.67</v>
      </c>
      <c r="F240" s="375">
        <f t="shared" si="92"/>
        <v>30432.27</v>
      </c>
      <c r="G240" s="375">
        <f t="shared" si="92"/>
        <v>25756.13</v>
      </c>
      <c r="H240" s="177">
        <f t="shared" ref="H240:J240" si="93">H243</f>
        <v>585</v>
      </c>
      <c r="I240" s="177">
        <f t="shared" si="93"/>
        <v>30096.869999999995</v>
      </c>
      <c r="J240" s="450">
        <f t="shared" si="93"/>
        <v>17562.93</v>
      </c>
      <c r="K240" s="131"/>
      <c r="L240" s="65"/>
      <c r="M240" s="267">
        <f t="shared" si="80"/>
        <v>138788.15</v>
      </c>
    </row>
    <row r="241" spans="1:25" ht="56.25" customHeight="1" x14ac:dyDescent="0.25">
      <c r="A241" s="516"/>
      <c r="B241" s="540"/>
      <c r="C241" s="384" t="s">
        <v>154</v>
      </c>
      <c r="D241" s="375">
        <v>25127.15</v>
      </c>
      <c r="E241" s="381">
        <f t="shared" ref="E241:J241" si="94">E244+E251+E256+E263+E270+E277+E284</f>
        <v>39324.67</v>
      </c>
      <c r="F241" s="381">
        <f t="shared" si="94"/>
        <v>30432.27</v>
      </c>
      <c r="G241" s="381">
        <f>G244+G251+G256+G263+G270+G277+G284</f>
        <v>25756.13</v>
      </c>
      <c r="H241" s="381">
        <f t="shared" si="94"/>
        <v>585</v>
      </c>
      <c r="I241" s="381">
        <f t="shared" si="94"/>
        <v>30096.869999999995</v>
      </c>
      <c r="J241" s="450">
        <f t="shared" si="94"/>
        <v>17562.93</v>
      </c>
      <c r="K241" s="131"/>
      <c r="L241" s="65"/>
      <c r="M241" s="267">
        <f t="shared" si="80"/>
        <v>138788.15</v>
      </c>
    </row>
    <row r="242" spans="1:25" ht="19.5" customHeight="1" x14ac:dyDescent="0.25">
      <c r="A242" s="516"/>
      <c r="B242" s="540"/>
      <c r="C242" s="379" t="s">
        <v>158</v>
      </c>
      <c r="D242" s="375">
        <v>25127.15</v>
      </c>
      <c r="E242" s="381">
        <f>E247+E254+E259+E266+E273+E280+E287</f>
        <v>39324.67</v>
      </c>
      <c r="F242" s="381">
        <f>F247+F254+F259+F266+F273+F280+F287</f>
        <v>30432.27</v>
      </c>
      <c r="G242" s="381">
        <f>G241</f>
        <v>25756.13</v>
      </c>
      <c r="H242" s="167">
        <v>0</v>
      </c>
      <c r="I242" s="381"/>
      <c r="J242" s="167">
        <v>0</v>
      </c>
      <c r="K242" s="131"/>
      <c r="L242" s="65"/>
      <c r="M242" s="267">
        <f t="shared" si="80"/>
        <v>120640.22</v>
      </c>
    </row>
    <row r="243" spans="1:25" ht="21" customHeight="1" x14ac:dyDescent="0.25">
      <c r="A243" s="535"/>
      <c r="B243" s="541"/>
      <c r="C243" s="379" t="s">
        <v>159</v>
      </c>
      <c r="D243" s="257">
        <v>0</v>
      </c>
      <c r="E243" s="167">
        <v>0</v>
      </c>
      <c r="F243" s="167">
        <v>0</v>
      </c>
      <c r="G243" s="167">
        <v>0</v>
      </c>
      <c r="H243" s="177">
        <f>H250+H255+H262+H269+H276+H283+H290</f>
        <v>585</v>
      </c>
      <c r="I243" s="177">
        <f>I250+I255+I262+I269+I276+I283+I290</f>
        <v>30096.869999999995</v>
      </c>
      <c r="J243" s="450">
        <f>J250+J255+J262+J269+J276+J283+J290</f>
        <v>17562.93</v>
      </c>
      <c r="K243" s="131"/>
      <c r="L243" s="65"/>
      <c r="M243" s="267">
        <f t="shared" si="80"/>
        <v>18147.93</v>
      </c>
    </row>
    <row r="244" spans="1:25" ht="14.45" customHeight="1" x14ac:dyDescent="0.25">
      <c r="A244" s="515" t="s">
        <v>42</v>
      </c>
      <c r="B244" s="499" t="s">
        <v>43</v>
      </c>
      <c r="C244" s="222" t="s">
        <v>39</v>
      </c>
      <c r="D244" s="265">
        <f>D247</f>
        <v>3000</v>
      </c>
      <c r="E244" s="103">
        <f>E247</f>
        <v>6500</v>
      </c>
      <c r="F244" s="46">
        <f>F247</f>
        <v>22918.25</v>
      </c>
      <c r="G244" s="46">
        <f>G247</f>
        <v>4701.93</v>
      </c>
      <c r="H244" s="155">
        <f t="shared" ref="H244:I244" si="95">H247</f>
        <v>0</v>
      </c>
      <c r="I244" s="155">
        <f t="shared" si="95"/>
        <v>0</v>
      </c>
      <c r="J244" s="446">
        <f t="shared" ref="J244" si="96">J247</f>
        <v>3887.58</v>
      </c>
      <c r="K244" s="134"/>
      <c r="L244" s="65"/>
      <c r="M244" s="267">
        <f t="shared" si="80"/>
        <v>41007.760000000002</v>
      </c>
      <c r="N244" s="65"/>
    </row>
    <row r="245" spans="1:25" ht="14.45" customHeight="1" x14ac:dyDescent="0.25">
      <c r="A245" s="516"/>
      <c r="B245" s="500"/>
      <c r="C245" s="379" t="s">
        <v>158</v>
      </c>
      <c r="D245" s="265">
        <f>D244</f>
        <v>3000</v>
      </c>
      <c r="E245" s="265">
        <f t="shared" ref="E245:G245" si="97">E244</f>
        <v>6500</v>
      </c>
      <c r="F245" s="265">
        <f t="shared" si="97"/>
        <v>22918.25</v>
      </c>
      <c r="G245" s="265">
        <f t="shared" si="97"/>
        <v>4701.93</v>
      </c>
      <c r="H245" s="167">
        <v>0</v>
      </c>
      <c r="I245" s="381"/>
      <c r="J245" s="167">
        <v>0</v>
      </c>
      <c r="K245" s="134"/>
      <c r="L245" s="65"/>
      <c r="M245" s="267">
        <f t="shared" si="80"/>
        <v>37120.18</v>
      </c>
      <c r="N245" s="65"/>
    </row>
    <row r="246" spans="1:25" ht="14.45" customHeight="1" x14ac:dyDescent="0.25">
      <c r="A246" s="516"/>
      <c r="B246" s="500"/>
      <c r="C246" s="379" t="s">
        <v>159</v>
      </c>
      <c r="D246" s="375">
        <v>0</v>
      </c>
      <c r="E246" s="167">
        <v>0</v>
      </c>
      <c r="F246" s="167">
        <v>0</v>
      </c>
      <c r="G246" s="167">
        <v>0</v>
      </c>
      <c r="H246" s="374">
        <f>H244</f>
        <v>0</v>
      </c>
      <c r="I246" s="374"/>
      <c r="J246" s="446">
        <f>J244</f>
        <v>3887.58</v>
      </c>
      <c r="K246" s="134"/>
      <c r="L246" s="65"/>
      <c r="M246" s="267">
        <f t="shared" si="80"/>
        <v>3887.58</v>
      </c>
      <c r="N246" s="65"/>
    </row>
    <row r="247" spans="1:25" ht="22.5" customHeight="1" x14ac:dyDescent="0.25">
      <c r="A247" s="516"/>
      <c r="B247" s="500"/>
      <c r="C247" s="222" t="s">
        <v>40</v>
      </c>
      <c r="D247" s="266">
        <f>D248</f>
        <v>3000</v>
      </c>
      <c r="E247" s="266">
        <f t="shared" ref="E247:G247" si="98">E248</f>
        <v>6500</v>
      </c>
      <c r="F247" s="266">
        <f t="shared" si="98"/>
        <v>22918.25</v>
      </c>
      <c r="G247" s="266">
        <f t="shared" si="98"/>
        <v>4701.93</v>
      </c>
      <c r="H247" s="155">
        <f t="shared" ref="H247:I247" si="99">H250</f>
        <v>0</v>
      </c>
      <c r="I247" s="155">
        <f t="shared" si="99"/>
        <v>0</v>
      </c>
      <c r="J247" s="446">
        <f t="shared" ref="J247" si="100">J250</f>
        <v>3887.58</v>
      </c>
      <c r="K247" s="134"/>
      <c r="L247" s="65"/>
      <c r="M247" s="267">
        <f t="shared" si="80"/>
        <v>41007.760000000002</v>
      </c>
    </row>
    <row r="248" spans="1:25" ht="53.25" customHeight="1" x14ac:dyDescent="0.25">
      <c r="A248" s="516"/>
      <c r="B248" s="500"/>
      <c r="C248" s="384" t="s">
        <v>154</v>
      </c>
      <c r="D248" s="266">
        <v>3000</v>
      </c>
      <c r="E248" s="373">
        <v>6500</v>
      </c>
      <c r="F248" s="374">
        <v>22918.25</v>
      </c>
      <c r="G248" s="374">
        <v>4701.93</v>
      </c>
      <c r="H248" s="374">
        <v>0</v>
      </c>
      <c r="I248" s="374">
        <v>30718.13</v>
      </c>
      <c r="J248" s="446">
        <v>3887.58</v>
      </c>
      <c r="K248" s="134"/>
      <c r="L248" s="65"/>
      <c r="M248" s="267">
        <f t="shared" si="80"/>
        <v>41007.760000000002</v>
      </c>
    </row>
    <row r="249" spans="1:25" ht="22.5" customHeight="1" x14ac:dyDescent="0.25">
      <c r="A249" s="516"/>
      <c r="B249" s="500"/>
      <c r="C249" s="379" t="s">
        <v>158</v>
      </c>
      <c r="D249" s="266">
        <f>D248</f>
        <v>3000</v>
      </c>
      <c r="E249" s="266">
        <f t="shared" ref="E249" si="101">E248</f>
        <v>6500</v>
      </c>
      <c r="F249" s="266">
        <f t="shared" ref="F249" si="102">F248</f>
        <v>22918.25</v>
      </c>
      <c r="G249" s="266">
        <f t="shared" ref="G249" si="103">G248</f>
        <v>4701.93</v>
      </c>
      <c r="H249" s="167">
        <v>0</v>
      </c>
      <c r="I249" s="381"/>
      <c r="J249" s="167">
        <v>0</v>
      </c>
      <c r="K249" s="134"/>
      <c r="L249" s="65"/>
      <c r="M249" s="267">
        <f t="shared" si="80"/>
        <v>37120.18</v>
      </c>
    </row>
    <row r="250" spans="1:25" ht="19.5" customHeight="1" x14ac:dyDescent="0.25">
      <c r="A250" s="535"/>
      <c r="B250" s="501"/>
      <c r="C250" s="379" t="s">
        <v>159</v>
      </c>
      <c r="D250" s="375">
        <v>0</v>
      </c>
      <c r="E250" s="167">
        <v>0</v>
      </c>
      <c r="F250" s="167">
        <v>0</v>
      </c>
      <c r="G250" s="167">
        <v>0</v>
      </c>
      <c r="H250" s="374">
        <v>0</v>
      </c>
      <c r="I250" s="374"/>
      <c r="J250" s="446">
        <f>J248</f>
        <v>3887.58</v>
      </c>
      <c r="K250" s="134"/>
      <c r="L250" s="65"/>
      <c r="M250" s="267">
        <f t="shared" si="80"/>
        <v>3887.58</v>
      </c>
      <c r="N250" s="65"/>
    </row>
    <row r="251" spans="1:25" ht="60.75" customHeight="1" x14ac:dyDescent="0.25">
      <c r="A251" s="33" t="s">
        <v>44</v>
      </c>
      <c r="B251" s="460" t="s">
        <v>45</v>
      </c>
      <c r="C251" s="222" t="s">
        <v>39</v>
      </c>
      <c r="D251" s="257">
        <f>D254</f>
        <v>19637.59</v>
      </c>
      <c r="E251" s="3">
        <v>22409.42</v>
      </c>
      <c r="F251" s="88">
        <f>F254</f>
        <v>6622.32</v>
      </c>
      <c r="G251" s="177">
        <f>G254</f>
        <v>11192.76</v>
      </c>
      <c r="H251" s="167">
        <f>H254</f>
        <v>0</v>
      </c>
      <c r="I251" s="157">
        <f t="shared" ref="I251" si="104">I254</f>
        <v>12589.23</v>
      </c>
      <c r="J251" s="450">
        <f>J254</f>
        <v>7000</v>
      </c>
      <c r="K251" s="133"/>
      <c r="L251" s="186"/>
      <c r="M251" s="267">
        <f t="shared" si="80"/>
        <v>66862.09</v>
      </c>
      <c r="N251" s="186"/>
      <c r="O251" s="116"/>
      <c r="P251" s="116"/>
      <c r="Q251" s="116"/>
      <c r="R251" s="116"/>
      <c r="S251" s="116"/>
      <c r="T251" s="116"/>
      <c r="U251" s="116"/>
      <c r="V251" s="116"/>
      <c r="W251" s="116"/>
      <c r="X251" s="116"/>
      <c r="Y251" s="116"/>
    </row>
    <row r="252" spans="1:25" ht="19.5" customHeight="1" x14ac:dyDescent="0.25">
      <c r="A252" s="382"/>
      <c r="B252" s="383"/>
      <c r="C252" s="379" t="s">
        <v>158</v>
      </c>
      <c r="D252" s="375">
        <f>D251</f>
        <v>19637.59</v>
      </c>
      <c r="E252" s="375">
        <f t="shared" ref="E252:G252" si="105">E251</f>
        <v>22409.42</v>
      </c>
      <c r="F252" s="375">
        <f t="shared" si="105"/>
        <v>6622.32</v>
      </c>
      <c r="G252" s="375">
        <f t="shared" si="105"/>
        <v>11192.76</v>
      </c>
      <c r="H252" s="167">
        <v>0</v>
      </c>
      <c r="I252" s="381"/>
      <c r="J252" s="167">
        <v>0</v>
      </c>
      <c r="K252" s="133"/>
      <c r="L252" s="186"/>
      <c r="M252" s="267">
        <f t="shared" si="80"/>
        <v>59862.09</v>
      </c>
      <c r="N252" s="186"/>
      <c r="O252" s="116"/>
      <c r="P252" s="116"/>
      <c r="Q252" s="116"/>
      <c r="R252" s="116"/>
      <c r="S252" s="116"/>
      <c r="T252" s="116"/>
      <c r="U252" s="116"/>
      <c r="V252" s="116"/>
      <c r="W252" s="116"/>
      <c r="X252" s="116"/>
      <c r="Y252" s="116"/>
    </row>
    <row r="253" spans="1:25" ht="18.75" customHeight="1" x14ac:dyDescent="0.25">
      <c r="A253" s="382"/>
      <c r="B253" s="383"/>
      <c r="C253" s="379" t="s">
        <v>159</v>
      </c>
      <c r="D253" s="375">
        <v>0</v>
      </c>
      <c r="E253" s="167">
        <v>0</v>
      </c>
      <c r="F253" s="167">
        <v>0</v>
      </c>
      <c r="G253" s="167">
        <v>0</v>
      </c>
      <c r="H253" s="167">
        <f>H251</f>
        <v>0</v>
      </c>
      <c r="I253" s="380"/>
      <c r="J253" s="450">
        <f>J251</f>
        <v>7000</v>
      </c>
      <c r="K253" s="133"/>
      <c r="L253" s="186"/>
      <c r="M253" s="267">
        <f t="shared" si="80"/>
        <v>7000</v>
      </c>
      <c r="N253" s="186"/>
      <c r="O253" s="116"/>
      <c r="P253" s="116"/>
      <c r="Q253" s="116"/>
      <c r="R253" s="116"/>
      <c r="S253" s="116"/>
      <c r="T253" s="116"/>
      <c r="U253" s="116"/>
      <c r="V253" s="116"/>
      <c r="W253" s="116"/>
      <c r="X253" s="116"/>
      <c r="Y253" s="116"/>
    </row>
    <row r="254" spans="1:25" ht="27" customHeight="1" x14ac:dyDescent="0.25">
      <c r="A254" s="19"/>
      <c r="B254" s="27"/>
      <c r="C254" s="222" t="s">
        <v>40</v>
      </c>
      <c r="D254" s="257">
        <f>D255</f>
        <v>19637.59</v>
      </c>
      <c r="E254" s="3">
        <v>22409.42</v>
      </c>
      <c r="F254" s="88">
        <f t="shared" ref="F254:J254" si="106">F255</f>
        <v>6622.32</v>
      </c>
      <c r="G254" s="177">
        <f t="shared" si="106"/>
        <v>11192.76</v>
      </c>
      <c r="H254" s="167">
        <f t="shared" si="106"/>
        <v>0</v>
      </c>
      <c r="I254" s="157">
        <f t="shared" ref="I254" si="107">I255</f>
        <v>12589.23</v>
      </c>
      <c r="J254" s="450">
        <f t="shared" si="106"/>
        <v>7000</v>
      </c>
      <c r="K254" s="133"/>
      <c r="L254" s="186"/>
      <c r="M254" s="267">
        <f t="shared" si="80"/>
        <v>66862.09</v>
      </c>
      <c r="N254" s="186"/>
      <c r="O254" s="116"/>
      <c r="P254" s="116"/>
      <c r="Q254" s="116"/>
      <c r="R254" s="116"/>
      <c r="S254" s="116"/>
      <c r="T254" s="116"/>
      <c r="U254" s="116"/>
      <c r="V254" s="116"/>
      <c r="W254" s="116"/>
      <c r="X254" s="116"/>
      <c r="Y254" s="116"/>
    </row>
    <row r="255" spans="1:25" ht="69" customHeight="1" x14ac:dyDescent="0.25">
      <c r="A255" s="16"/>
      <c r="B255" s="35"/>
      <c r="C255" s="274" t="s">
        <v>154</v>
      </c>
      <c r="D255" s="257">
        <v>19637.59</v>
      </c>
      <c r="E255" s="3">
        <v>22409.42</v>
      </c>
      <c r="F255" s="88">
        <v>6622.32</v>
      </c>
      <c r="G255" s="2">
        <v>11192.76</v>
      </c>
      <c r="H255" s="167">
        <v>0</v>
      </c>
      <c r="I255" s="2">
        <v>12589.23</v>
      </c>
      <c r="J255" s="450">
        <v>7000</v>
      </c>
      <c r="K255" s="133"/>
      <c r="L255" s="186"/>
      <c r="M255" s="267">
        <f t="shared" si="80"/>
        <v>66862.09</v>
      </c>
      <c r="N255" s="116"/>
      <c r="O255" s="116"/>
      <c r="P255" s="116"/>
      <c r="Q255" s="116"/>
      <c r="R255" s="116"/>
      <c r="S255" s="116"/>
      <c r="T255" s="116"/>
      <c r="U255" s="116"/>
      <c r="V255" s="116"/>
      <c r="W255" s="116"/>
      <c r="X255" s="116"/>
      <c r="Y255" s="116"/>
    </row>
    <row r="256" spans="1:25" ht="28.5" customHeight="1" x14ac:dyDescent="0.25">
      <c r="A256" s="33" t="s">
        <v>46</v>
      </c>
      <c r="B256" s="460" t="s">
        <v>171</v>
      </c>
      <c r="C256" s="233" t="s">
        <v>39</v>
      </c>
      <c r="D256" s="266">
        <v>1200</v>
      </c>
      <c r="E256" s="47">
        <v>800</v>
      </c>
      <c r="F256" s="87">
        <v>773.7</v>
      </c>
      <c r="G256" s="156">
        <f>G257</f>
        <v>3994.75</v>
      </c>
      <c r="H256" s="448">
        <f>H259</f>
        <v>0</v>
      </c>
      <c r="I256" s="156">
        <f>I259</f>
        <v>4928.78</v>
      </c>
      <c r="J256" s="445">
        <f>J259</f>
        <v>928.78</v>
      </c>
      <c r="K256" s="132"/>
      <c r="L256" s="186"/>
      <c r="M256" s="267">
        <f t="shared" si="80"/>
        <v>7697.23</v>
      </c>
      <c r="N256" s="116"/>
      <c r="O256" s="116"/>
      <c r="P256" s="116"/>
      <c r="Q256" s="116"/>
      <c r="R256" s="116"/>
      <c r="S256" s="116"/>
      <c r="T256" s="116"/>
      <c r="U256" s="116"/>
      <c r="V256" s="116"/>
      <c r="W256" s="116"/>
      <c r="X256" s="116"/>
      <c r="Y256" s="116"/>
    </row>
    <row r="257" spans="1:25" ht="18" customHeight="1" x14ac:dyDescent="0.25">
      <c r="A257" s="382"/>
      <c r="B257" s="383"/>
      <c r="C257" s="379" t="s">
        <v>158</v>
      </c>
      <c r="D257" s="266">
        <f>D256</f>
        <v>1200</v>
      </c>
      <c r="E257" s="266">
        <f t="shared" ref="E257:F257" si="108">E256</f>
        <v>800</v>
      </c>
      <c r="F257" s="266">
        <f t="shared" si="108"/>
        <v>773.7</v>
      </c>
      <c r="G257" s="266">
        <f>G260</f>
        <v>3994.75</v>
      </c>
      <c r="H257" s="448">
        <v>0</v>
      </c>
      <c r="I257" s="373"/>
      <c r="J257" s="448">
        <v>0</v>
      </c>
      <c r="K257" s="132"/>
      <c r="L257" s="186"/>
      <c r="M257" s="267">
        <f t="shared" si="80"/>
        <v>6768.45</v>
      </c>
      <c r="N257" s="116"/>
      <c r="O257" s="116"/>
      <c r="P257" s="116"/>
      <c r="Q257" s="116"/>
      <c r="R257" s="116"/>
      <c r="S257" s="116"/>
      <c r="T257" s="116"/>
      <c r="U257" s="116"/>
      <c r="V257" s="116"/>
      <c r="W257" s="116"/>
      <c r="X257" s="116"/>
      <c r="Y257" s="116"/>
    </row>
    <row r="258" spans="1:25" ht="18" customHeight="1" x14ac:dyDescent="0.25">
      <c r="A258" s="382"/>
      <c r="B258" s="383"/>
      <c r="C258" s="379" t="s">
        <v>159</v>
      </c>
      <c r="D258" s="385">
        <v>0</v>
      </c>
      <c r="E258" s="378">
        <v>0</v>
      </c>
      <c r="F258" s="378">
        <v>0</v>
      </c>
      <c r="G258" s="378">
        <v>0</v>
      </c>
      <c r="H258" s="448">
        <f>H256</f>
        <v>0</v>
      </c>
      <c r="I258" s="373"/>
      <c r="J258" s="445">
        <f>J256</f>
        <v>928.78</v>
      </c>
      <c r="K258" s="132"/>
      <c r="L258" s="186"/>
      <c r="M258" s="267">
        <f t="shared" si="80"/>
        <v>928.78</v>
      </c>
      <c r="N258" s="116"/>
      <c r="O258" s="116"/>
      <c r="P258" s="116"/>
      <c r="Q258" s="116"/>
      <c r="R258" s="116"/>
      <c r="S258" s="116"/>
      <c r="T258" s="116"/>
      <c r="U258" s="116"/>
      <c r="V258" s="116"/>
      <c r="W258" s="116"/>
      <c r="X258" s="116"/>
      <c r="Y258" s="116"/>
    </row>
    <row r="259" spans="1:25" ht="23.25" customHeight="1" x14ac:dyDescent="0.25">
      <c r="A259" s="18"/>
      <c r="B259" s="11"/>
      <c r="C259" s="222" t="s">
        <v>47</v>
      </c>
      <c r="D259" s="266">
        <f>D260</f>
        <v>1200</v>
      </c>
      <c r="E259" s="47">
        <v>800</v>
      </c>
      <c r="F259" s="87">
        <f>F260</f>
        <v>773.7</v>
      </c>
      <c r="G259" s="156"/>
      <c r="H259" s="448">
        <f t="shared" ref="H259" si="109">H262</f>
        <v>0</v>
      </c>
      <c r="I259" s="156">
        <f t="shared" ref="I259:J259" si="110">I262</f>
        <v>4928.78</v>
      </c>
      <c r="J259" s="445">
        <f t="shared" si="110"/>
        <v>928.78</v>
      </c>
      <c r="K259" s="132"/>
      <c r="L259" s="186"/>
      <c r="M259" s="267">
        <f t="shared" si="80"/>
        <v>3702.48</v>
      </c>
      <c r="N259" s="116"/>
      <c r="O259" s="116"/>
      <c r="P259" s="116"/>
      <c r="Q259" s="116"/>
      <c r="R259" s="116"/>
      <c r="S259" s="116"/>
      <c r="T259" s="116"/>
      <c r="U259" s="116"/>
      <c r="V259" s="116"/>
      <c r="W259" s="116"/>
      <c r="X259" s="116"/>
      <c r="Y259" s="116"/>
    </row>
    <row r="260" spans="1:25" ht="50.25" customHeight="1" x14ac:dyDescent="0.25">
      <c r="A260" s="382"/>
      <c r="B260" s="383"/>
      <c r="C260" s="384" t="s">
        <v>154</v>
      </c>
      <c r="D260" s="266">
        <v>1200</v>
      </c>
      <c r="E260" s="266">
        <f t="shared" ref="E260:I261" si="111">E259</f>
        <v>800</v>
      </c>
      <c r="F260" s="266">
        <v>773.7</v>
      </c>
      <c r="G260" s="266">
        <f>G262</f>
        <v>3994.75</v>
      </c>
      <c r="H260" s="385">
        <f t="shared" si="111"/>
        <v>0</v>
      </c>
      <c r="I260" s="266">
        <f t="shared" si="111"/>
        <v>4928.78</v>
      </c>
      <c r="J260" s="450">
        <f t="shared" ref="J260" si="112">J259</f>
        <v>928.78</v>
      </c>
      <c r="K260" s="132"/>
      <c r="L260" s="186"/>
      <c r="M260" s="267">
        <f t="shared" si="80"/>
        <v>7697.23</v>
      </c>
      <c r="N260" s="116"/>
      <c r="O260" s="116"/>
      <c r="P260" s="116"/>
      <c r="Q260" s="116"/>
      <c r="R260" s="116"/>
      <c r="S260" s="116"/>
      <c r="T260" s="116"/>
      <c r="U260" s="116"/>
      <c r="V260" s="116"/>
      <c r="W260" s="116"/>
      <c r="X260" s="116"/>
      <c r="Y260" s="116"/>
    </row>
    <row r="261" spans="1:25" ht="23.25" customHeight="1" x14ac:dyDescent="0.25">
      <c r="A261" s="382"/>
      <c r="B261" s="383"/>
      <c r="C261" s="379" t="s">
        <v>158</v>
      </c>
      <c r="D261" s="266">
        <f>D260</f>
        <v>1200</v>
      </c>
      <c r="E261" s="266">
        <f t="shared" si="111"/>
        <v>800</v>
      </c>
      <c r="F261" s="266">
        <f t="shared" ref="F261" si="113">F260</f>
        <v>773.7</v>
      </c>
      <c r="G261" s="385">
        <v>0</v>
      </c>
      <c r="H261" s="448">
        <v>0</v>
      </c>
      <c r="I261" s="373"/>
      <c r="J261" s="448">
        <v>0</v>
      </c>
      <c r="K261" s="132"/>
      <c r="L261" s="186"/>
      <c r="M261" s="267">
        <f t="shared" si="80"/>
        <v>2773.7</v>
      </c>
      <c r="N261" s="116"/>
      <c r="O261" s="116"/>
      <c r="P261" s="116"/>
      <c r="Q261" s="116"/>
      <c r="R261" s="116"/>
      <c r="S261" s="116"/>
      <c r="T261" s="116"/>
      <c r="U261" s="116"/>
      <c r="V261" s="116"/>
      <c r="W261" s="116"/>
      <c r="X261" s="116"/>
      <c r="Y261" s="116"/>
    </row>
    <row r="262" spans="1:25" ht="18" customHeight="1" x14ac:dyDescent="0.25">
      <c r="A262" s="36"/>
      <c r="B262" s="37"/>
      <c r="C262" s="379" t="s">
        <v>159</v>
      </c>
      <c r="D262" s="385">
        <v>0</v>
      </c>
      <c r="E262" s="378">
        <v>0</v>
      </c>
      <c r="F262" s="378">
        <v>0</v>
      </c>
      <c r="G262" s="47">
        <v>3994.75</v>
      </c>
      <c r="H262" s="448">
        <v>0</v>
      </c>
      <c r="I262" s="156">
        <v>4928.78</v>
      </c>
      <c r="J262" s="445">
        <v>928.78</v>
      </c>
      <c r="K262" s="132"/>
      <c r="L262" s="186"/>
      <c r="M262" s="267">
        <f t="shared" si="80"/>
        <v>4923.53</v>
      </c>
      <c r="N262" s="116"/>
      <c r="O262" s="116"/>
      <c r="P262" s="116"/>
      <c r="Q262" s="116"/>
      <c r="R262" s="116"/>
      <c r="S262" s="116"/>
      <c r="T262" s="116"/>
      <c r="U262" s="116"/>
      <c r="V262" s="116"/>
      <c r="W262" s="116"/>
      <c r="X262" s="116"/>
      <c r="Y262" s="116"/>
    </row>
    <row r="263" spans="1:25" ht="29.1" customHeight="1" x14ac:dyDescent="0.25">
      <c r="A263" s="18" t="s">
        <v>48</v>
      </c>
      <c r="B263" s="464" t="s">
        <v>172</v>
      </c>
      <c r="C263" s="233" t="s">
        <v>39</v>
      </c>
      <c r="D263" s="252">
        <f t="shared" ref="D263:I263" si="114">D266</f>
        <v>730</v>
      </c>
      <c r="E263" s="47">
        <f t="shared" si="114"/>
        <v>5494.0599999999995</v>
      </c>
      <c r="F263" s="179">
        <f t="shared" si="114"/>
        <v>0</v>
      </c>
      <c r="G263" s="47">
        <f t="shared" si="114"/>
        <v>3010</v>
      </c>
      <c r="H263" s="448">
        <f t="shared" si="114"/>
        <v>0</v>
      </c>
      <c r="I263" s="156">
        <f t="shared" si="114"/>
        <v>9452.94</v>
      </c>
      <c r="J263" s="445">
        <f t="shared" ref="J263" si="115">J266</f>
        <v>2541</v>
      </c>
      <c r="K263" s="132"/>
      <c r="L263" s="186"/>
      <c r="M263" s="267">
        <f t="shared" si="80"/>
        <v>11775.06</v>
      </c>
      <c r="N263" s="116"/>
      <c r="O263" s="116"/>
      <c r="P263" s="116"/>
      <c r="Q263" s="116"/>
      <c r="R263" s="116"/>
      <c r="S263" s="116"/>
      <c r="T263" s="116"/>
      <c r="U263" s="116"/>
      <c r="V263" s="116"/>
      <c r="W263" s="116"/>
      <c r="X263" s="116"/>
      <c r="Y263" s="116"/>
    </row>
    <row r="264" spans="1:25" ht="19.5" customHeight="1" x14ac:dyDescent="0.25">
      <c r="A264" s="382"/>
      <c r="B264" s="383"/>
      <c r="C264" s="379" t="s">
        <v>158</v>
      </c>
      <c r="D264" s="401">
        <f>D266</f>
        <v>730</v>
      </c>
      <c r="E264" s="401">
        <f t="shared" ref="E264:G264" si="116">E266</f>
        <v>5494.0599999999995</v>
      </c>
      <c r="F264" s="402">
        <f t="shared" si="116"/>
        <v>0</v>
      </c>
      <c r="G264" s="401">
        <f t="shared" si="116"/>
        <v>3010</v>
      </c>
      <c r="H264" s="448">
        <v>0</v>
      </c>
      <c r="I264" s="373"/>
      <c r="J264" s="448">
        <v>0</v>
      </c>
      <c r="K264" s="132"/>
      <c r="L264" s="186"/>
      <c r="M264" s="267">
        <f t="shared" si="80"/>
        <v>9234.06</v>
      </c>
      <c r="N264" s="116"/>
      <c r="O264" s="116"/>
      <c r="P264" s="116"/>
      <c r="Q264" s="116"/>
      <c r="R264" s="116"/>
      <c r="S264" s="116"/>
      <c r="T264" s="116"/>
      <c r="U264" s="116"/>
      <c r="V264" s="116"/>
      <c r="W264" s="116"/>
      <c r="X264" s="116"/>
      <c r="Y264" s="116"/>
    </row>
    <row r="265" spans="1:25" ht="18" customHeight="1" x14ac:dyDescent="0.25">
      <c r="A265" s="382"/>
      <c r="B265" s="383"/>
      <c r="C265" s="379" t="s">
        <v>159</v>
      </c>
      <c r="D265" s="402">
        <v>0</v>
      </c>
      <c r="E265" s="378">
        <v>0</v>
      </c>
      <c r="F265" s="378">
        <v>0</v>
      </c>
      <c r="G265" s="378">
        <v>0</v>
      </c>
      <c r="H265" s="448">
        <f>H266</f>
        <v>0</v>
      </c>
      <c r="I265" s="373"/>
      <c r="J265" s="445">
        <f>J266</f>
        <v>2541</v>
      </c>
      <c r="K265" s="132"/>
      <c r="L265" s="186"/>
      <c r="M265" s="267">
        <f t="shared" si="80"/>
        <v>2541</v>
      </c>
      <c r="N265" s="116"/>
      <c r="O265" s="116"/>
      <c r="P265" s="116"/>
      <c r="Q265" s="116"/>
      <c r="R265" s="116"/>
      <c r="S265" s="116"/>
      <c r="T265" s="116"/>
      <c r="U265" s="116"/>
      <c r="V265" s="116"/>
      <c r="W265" s="116"/>
      <c r="X265" s="116"/>
      <c r="Y265" s="116"/>
    </row>
    <row r="266" spans="1:25" ht="27.75" customHeight="1" x14ac:dyDescent="0.25">
      <c r="A266" s="9"/>
      <c r="B266" s="12"/>
      <c r="C266" s="222" t="s">
        <v>47</v>
      </c>
      <c r="D266" s="252">
        <f t="shared" ref="D266:I266" si="117">D269</f>
        <v>730</v>
      </c>
      <c r="E266" s="47">
        <f t="shared" si="117"/>
        <v>5494.0599999999995</v>
      </c>
      <c r="F266" s="179">
        <f t="shared" si="117"/>
        <v>0</v>
      </c>
      <c r="G266" s="47">
        <f t="shared" si="117"/>
        <v>3010</v>
      </c>
      <c r="H266" s="448">
        <f t="shared" si="117"/>
        <v>0</v>
      </c>
      <c r="I266" s="156">
        <f t="shared" si="117"/>
        <v>9452.94</v>
      </c>
      <c r="J266" s="445">
        <f t="shared" ref="J266" si="118">J269</f>
        <v>2541</v>
      </c>
      <c r="K266" s="132"/>
      <c r="L266" s="186"/>
      <c r="M266" s="267">
        <f t="shared" si="80"/>
        <v>11775.06</v>
      </c>
      <c r="N266" s="186"/>
      <c r="O266" s="116"/>
      <c r="P266" s="116"/>
      <c r="Q266" s="116"/>
      <c r="R266" s="116"/>
      <c r="S266" s="116"/>
      <c r="T266" s="116"/>
      <c r="U266" s="116"/>
      <c r="V266" s="116"/>
      <c r="W266" s="116"/>
      <c r="X266" s="116"/>
      <c r="Y266" s="116"/>
    </row>
    <row r="267" spans="1:25" ht="15.75" customHeight="1" x14ac:dyDescent="0.25">
      <c r="A267" s="376"/>
      <c r="B267" s="377"/>
      <c r="C267" s="379" t="s">
        <v>158</v>
      </c>
      <c r="D267" s="401">
        <f>D269</f>
        <v>730</v>
      </c>
      <c r="E267" s="401">
        <f t="shared" ref="E267:G267" si="119">E269</f>
        <v>5494.0599999999995</v>
      </c>
      <c r="F267" s="402">
        <f t="shared" si="119"/>
        <v>0</v>
      </c>
      <c r="G267" s="401">
        <f t="shared" si="119"/>
        <v>3010</v>
      </c>
      <c r="H267" s="448">
        <v>0</v>
      </c>
      <c r="I267" s="373"/>
      <c r="J267" s="448">
        <v>0</v>
      </c>
      <c r="K267" s="132"/>
      <c r="L267" s="186"/>
      <c r="M267" s="267">
        <f t="shared" si="80"/>
        <v>9234.06</v>
      </c>
      <c r="N267" s="186"/>
      <c r="O267" s="116"/>
      <c r="P267" s="116"/>
      <c r="Q267" s="116"/>
      <c r="R267" s="116"/>
      <c r="S267" s="116"/>
      <c r="T267" s="116"/>
      <c r="U267" s="116"/>
      <c r="V267" s="116"/>
      <c r="W267" s="116"/>
      <c r="X267" s="116"/>
      <c r="Y267" s="116"/>
    </row>
    <row r="268" spans="1:25" ht="15.75" customHeight="1" x14ac:dyDescent="0.25">
      <c r="A268" s="376"/>
      <c r="B268" s="377"/>
      <c r="C268" s="379" t="s">
        <v>159</v>
      </c>
      <c r="D268" s="402">
        <v>0</v>
      </c>
      <c r="E268" s="378">
        <v>0</v>
      </c>
      <c r="F268" s="378">
        <v>0</v>
      </c>
      <c r="G268" s="378">
        <v>0</v>
      </c>
      <c r="H268" s="448">
        <f>H269</f>
        <v>0</v>
      </c>
      <c r="I268" s="373"/>
      <c r="J268" s="445">
        <f>J269</f>
        <v>2541</v>
      </c>
      <c r="K268" s="132"/>
      <c r="L268" s="186"/>
      <c r="M268" s="267">
        <f t="shared" si="80"/>
        <v>2541</v>
      </c>
      <c r="N268" s="186"/>
      <c r="O268" s="116"/>
      <c r="P268" s="116"/>
      <c r="Q268" s="116"/>
      <c r="R268" s="116"/>
      <c r="S268" s="116"/>
      <c r="T268" s="116"/>
      <c r="U268" s="116"/>
      <c r="V268" s="116"/>
      <c r="W268" s="116"/>
      <c r="X268" s="116"/>
      <c r="Y268" s="116"/>
    </row>
    <row r="269" spans="1:25" ht="52.5" customHeight="1" x14ac:dyDescent="0.25">
      <c r="A269" s="9"/>
      <c r="B269" s="12"/>
      <c r="C269" s="274" t="s">
        <v>154</v>
      </c>
      <c r="D269" s="266">
        <v>730</v>
      </c>
      <c r="E269" s="47">
        <f>2759.62+2734.44</f>
        <v>5494.0599999999995</v>
      </c>
      <c r="F269" s="179">
        <v>0</v>
      </c>
      <c r="G269" s="47">
        <v>3010</v>
      </c>
      <c r="H269" s="448">
        <v>0</v>
      </c>
      <c r="I269" s="156">
        <v>9452.94</v>
      </c>
      <c r="J269" s="445">
        <v>2541</v>
      </c>
      <c r="K269" s="132"/>
      <c r="L269" s="186"/>
      <c r="M269" s="267">
        <f t="shared" si="80"/>
        <v>11775.06</v>
      </c>
      <c r="N269" s="116"/>
      <c r="O269" s="116"/>
      <c r="P269" s="116"/>
      <c r="Q269" s="116"/>
      <c r="R269" s="116"/>
      <c r="S269" s="116"/>
      <c r="T269" s="116"/>
      <c r="U269" s="116"/>
      <c r="V269" s="116"/>
      <c r="W269" s="116"/>
      <c r="X269" s="116"/>
      <c r="Y269" s="116"/>
    </row>
    <row r="270" spans="1:25" ht="33.75" customHeight="1" x14ac:dyDescent="0.25">
      <c r="A270" s="33" t="s">
        <v>49</v>
      </c>
      <c r="B270" s="460" t="s">
        <v>50</v>
      </c>
      <c r="C270" s="233" t="s">
        <v>51</v>
      </c>
      <c r="D270" s="252">
        <f>D273</f>
        <v>271.3</v>
      </c>
      <c r="E270" s="100">
        <f>E273</f>
        <v>1121.19</v>
      </c>
      <c r="F270" s="179">
        <f>F273</f>
        <v>0</v>
      </c>
      <c r="G270" s="179">
        <v>0</v>
      </c>
      <c r="H270" s="179">
        <v>0</v>
      </c>
      <c r="I270" s="179">
        <v>1592</v>
      </c>
      <c r="J270" s="448">
        <v>0</v>
      </c>
      <c r="K270" s="132"/>
      <c r="L270" s="65"/>
      <c r="M270" s="267">
        <f t="shared" si="80"/>
        <v>1392.49</v>
      </c>
    </row>
    <row r="271" spans="1:25" ht="15.6" customHeight="1" x14ac:dyDescent="0.25">
      <c r="A271" s="382"/>
      <c r="B271" s="383"/>
      <c r="C271" s="379" t="s">
        <v>158</v>
      </c>
      <c r="D271" s="266">
        <f>D273</f>
        <v>271.3</v>
      </c>
      <c r="E271" s="266">
        <f t="shared" ref="E271:I271" si="120">E273</f>
        <v>1121.19</v>
      </c>
      <c r="F271" s="385">
        <f t="shared" si="120"/>
        <v>0</v>
      </c>
      <c r="G271" s="385">
        <f t="shared" si="120"/>
        <v>0</v>
      </c>
      <c r="H271" s="385">
        <f t="shared" si="120"/>
        <v>0</v>
      </c>
      <c r="I271" s="385">
        <f t="shared" si="120"/>
        <v>1592</v>
      </c>
      <c r="J271" s="167">
        <f t="shared" ref="J271" si="121">J273</f>
        <v>0</v>
      </c>
      <c r="K271" s="132"/>
      <c r="L271" s="65"/>
      <c r="M271" s="267">
        <f t="shared" si="80"/>
        <v>1392.49</v>
      </c>
    </row>
    <row r="272" spans="1:25" ht="15.6" customHeight="1" x14ac:dyDescent="0.25">
      <c r="A272" s="382"/>
      <c r="B272" s="383"/>
      <c r="C272" s="379" t="s">
        <v>159</v>
      </c>
      <c r="D272" s="385">
        <v>0</v>
      </c>
      <c r="E272" s="385">
        <v>0</v>
      </c>
      <c r="F272" s="385">
        <v>0</v>
      </c>
      <c r="G272" s="385">
        <v>0</v>
      </c>
      <c r="H272" s="385">
        <v>0</v>
      </c>
      <c r="I272" s="385">
        <v>0</v>
      </c>
      <c r="J272" s="167">
        <v>0</v>
      </c>
      <c r="K272" s="132"/>
      <c r="L272" s="65"/>
      <c r="M272" s="267">
        <f t="shared" si="80"/>
        <v>0</v>
      </c>
    </row>
    <row r="273" spans="1:13" ht="24" customHeight="1" x14ac:dyDescent="0.25">
      <c r="A273" s="9"/>
      <c r="B273" s="12"/>
      <c r="C273" s="222" t="s">
        <v>47</v>
      </c>
      <c r="D273" s="259">
        <f t="shared" ref="D273:F273" si="122">D276</f>
        <v>271.3</v>
      </c>
      <c r="E273" s="101">
        <f t="shared" si="122"/>
        <v>1121.19</v>
      </c>
      <c r="F273" s="179">
        <f t="shared" si="122"/>
        <v>0</v>
      </c>
      <c r="G273" s="179">
        <v>0</v>
      </c>
      <c r="H273" s="179">
        <v>0</v>
      </c>
      <c r="I273" s="179">
        <v>1592</v>
      </c>
      <c r="J273" s="448">
        <v>0</v>
      </c>
      <c r="K273" s="132"/>
      <c r="L273" s="65"/>
      <c r="M273" s="267">
        <f t="shared" si="80"/>
        <v>1392.49</v>
      </c>
    </row>
    <row r="274" spans="1:13" ht="18" customHeight="1" x14ac:dyDescent="0.25">
      <c r="A274" s="376"/>
      <c r="B274" s="377"/>
      <c r="C274" s="379" t="s">
        <v>158</v>
      </c>
      <c r="D274" s="266">
        <f>D276</f>
        <v>271.3</v>
      </c>
      <c r="E274" s="266">
        <f t="shared" ref="E274:I274" si="123">E276</f>
        <v>1121.19</v>
      </c>
      <c r="F274" s="385">
        <f t="shared" si="123"/>
        <v>0</v>
      </c>
      <c r="G274" s="385">
        <f t="shared" si="123"/>
        <v>0</v>
      </c>
      <c r="H274" s="385">
        <f t="shared" si="123"/>
        <v>0</v>
      </c>
      <c r="I274" s="385">
        <f t="shared" si="123"/>
        <v>1592</v>
      </c>
      <c r="J274" s="167">
        <f t="shared" ref="J274" si="124">J276</f>
        <v>0</v>
      </c>
      <c r="K274" s="132"/>
      <c r="L274" s="65"/>
      <c r="M274" s="267">
        <f t="shared" si="80"/>
        <v>1392.49</v>
      </c>
    </row>
    <row r="275" spans="1:13" ht="17.25" customHeight="1" x14ac:dyDescent="0.25">
      <c r="A275" s="376"/>
      <c r="B275" s="377"/>
      <c r="C275" s="379" t="s">
        <v>159</v>
      </c>
      <c r="D275" s="385">
        <v>0</v>
      </c>
      <c r="E275" s="385">
        <v>0</v>
      </c>
      <c r="F275" s="385">
        <v>0</v>
      </c>
      <c r="G275" s="385">
        <v>0</v>
      </c>
      <c r="H275" s="385">
        <v>0</v>
      </c>
      <c r="I275" s="385">
        <v>0</v>
      </c>
      <c r="J275" s="167">
        <v>0</v>
      </c>
      <c r="K275" s="132"/>
      <c r="L275" s="65"/>
      <c r="M275" s="267">
        <f t="shared" si="80"/>
        <v>0</v>
      </c>
    </row>
    <row r="276" spans="1:13" ht="51.75" customHeight="1" x14ac:dyDescent="0.25">
      <c r="A276" s="31"/>
      <c r="B276" s="32"/>
      <c r="C276" s="274" t="s">
        <v>154</v>
      </c>
      <c r="D276" s="266">
        <v>271.3</v>
      </c>
      <c r="E276" s="101">
        <f>1121.54-0.35</f>
        <v>1121.19</v>
      </c>
      <c r="F276" s="179">
        <v>0</v>
      </c>
      <c r="G276" s="179">
        <v>0</v>
      </c>
      <c r="H276" s="179">
        <v>0</v>
      </c>
      <c r="I276" s="179">
        <v>1592</v>
      </c>
      <c r="J276" s="448">
        <v>0</v>
      </c>
      <c r="K276" s="138"/>
      <c r="L276" s="65"/>
      <c r="M276" s="267">
        <f t="shared" si="80"/>
        <v>1392.49</v>
      </c>
    </row>
    <row r="277" spans="1:13" ht="24.75" x14ac:dyDescent="0.25">
      <c r="A277" s="33" t="s">
        <v>52</v>
      </c>
      <c r="B277" s="467" t="s">
        <v>53</v>
      </c>
      <c r="C277" s="233" t="s">
        <v>51</v>
      </c>
      <c r="D277" s="257">
        <f>D283</f>
        <v>288.26</v>
      </c>
      <c r="E277" s="422">
        <v>3000</v>
      </c>
      <c r="F277" s="167">
        <f>F280</f>
        <v>0</v>
      </c>
      <c r="G277" s="64">
        <f>G280</f>
        <v>2818.69</v>
      </c>
      <c r="H277" s="366">
        <f>H280</f>
        <v>585</v>
      </c>
      <c r="I277" s="64">
        <v>766.96</v>
      </c>
      <c r="J277" s="450">
        <f>J280</f>
        <v>2911.57</v>
      </c>
      <c r="K277" s="139"/>
      <c r="L277" s="65"/>
      <c r="M277" s="267">
        <f t="shared" si="80"/>
        <v>9603.52</v>
      </c>
    </row>
    <row r="278" spans="1:13" x14ac:dyDescent="0.25">
      <c r="A278" s="382"/>
      <c r="B278" s="403"/>
      <c r="C278" s="379" t="s">
        <v>158</v>
      </c>
      <c r="D278" s="375">
        <f>D280</f>
        <v>288.26</v>
      </c>
      <c r="E278" s="266">
        <f t="shared" ref="E278:G278" si="125">E280</f>
        <v>3000</v>
      </c>
      <c r="F278" s="375">
        <f t="shared" si="125"/>
        <v>0</v>
      </c>
      <c r="G278" s="375">
        <f t="shared" si="125"/>
        <v>2818.69</v>
      </c>
      <c r="H278" s="378">
        <v>0</v>
      </c>
      <c r="I278" s="378">
        <v>1592</v>
      </c>
      <c r="J278" s="448">
        <v>0</v>
      </c>
      <c r="K278" s="139"/>
      <c r="L278" s="65"/>
      <c r="M278" s="267">
        <f t="shared" si="80"/>
        <v>6106.9500000000007</v>
      </c>
    </row>
    <row r="279" spans="1:13" x14ac:dyDescent="0.25">
      <c r="A279" s="382"/>
      <c r="B279" s="403"/>
      <c r="C279" s="379" t="s">
        <v>159</v>
      </c>
      <c r="D279" s="378">
        <v>0</v>
      </c>
      <c r="E279" s="378">
        <v>0</v>
      </c>
      <c r="F279" s="378">
        <v>0</v>
      </c>
      <c r="G279" s="378">
        <v>0</v>
      </c>
      <c r="H279" s="381">
        <f>H280</f>
        <v>585</v>
      </c>
      <c r="I279" s="64"/>
      <c r="J279" s="450">
        <f>J280</f>
        <v>2911.57</v>
      </c>
      <c r="K279" s="139"/>
      <c r="L279" s="65"/>
      <c r="M279" s="267">
        <f t="shared" si="80"/>
        <v>3496.57</v>
      </c>
    </row>
    <row r="280" spans="1:13" ht="25.5" customHeight="1" x14ac:dyDescent="0.25">
      <c r="A280" s="9"/>
      <c r="B280" s="27"/>
      <c r="C280" s="222" t="s">
        <v>47</v>
      </c>
      <c r="D280" s="257">
        <f>D283</f>
        <v>288.26</v>
      </c>
      <c r="E280" s="422">
        <v>3000</v>
      </c>
      <c r="F280" s="167">
        <f t="shared" ref="F280:H280" si="126">F283</f>
        <v>0</v>
      </c>
      <c r="G280" s="64">
        <f t="shared" si="126"/>
        <v>2818.69</v>
      </c>
      <c r="H280" s="366">
        <f t="shared" si="126"/>
        <v>585</v>
      </c>
      <c r="I280" s="64">
        <v>766.96</v>
      </c>
      <c r="J280" s="450">
        <f t="shared" ref="J280" si="127">J283</f>
        <v>2911.57</v>
      </c>
      <c r="K280" s="139"/>
      <c r="L280" s="65"/>
      <c r="M280" s="267">
        <f t="shared" si="80"/>
        <v>9603.52</v>
      </c>
    </row>
    <row r="281" spans="1:13" ht="19.5" customHeight="1" x14ac:dyDescent="0.25">
      <c r="A281" s="376"/>
      <c r="B281" s="27"/>
      <c r="C281" s="379" t="s">
        <v>158</v>
      </c>
      <c r="D281" s="375">
        <f>D283</f>
        <v>288.26</v>
      </c>
      <c r="E281" s="266">
        <f t="shared" ref="E281:G281" si="128">E283</f>
        <v>3000</v>
      </c>
      <c r="F281" s="375">
        <f t="shared" si="128"/>
        <v>0</v>
      </c>
      <c r="G281" s="375">
        <f t="shared" si="128"/>
        <v>2818.69</v>
      </c>
      <c r="H281" s="378">
        <v>0</v>
      </c>
      <c r="I281" s="378">
        <v>1592</v>
      </c>
      <c r="J281" s="448">
        <v>0</v>
      </c>
      <c r="K281" s="139"/>
      <c r="L281" s="65"/>
      <c r="M281" s="267">
        <f t="shared" si="80"/>
        <v>6106.9500000000007</v>
      </c>
    </row>
    <row r="282" spans="1:13" ht="17.25" customHeight="1" x14ac:dyDescent="0.25">
      <c r="A282" s="376"/>
      <c r="B282" s="27"/>
      <c r="C282" s="379" t="s">
        <v>159</v>
      </c>
      <c r="D282" s="378">
        <v>0</v>
      </c>
      <c r="E282" s="378">
        <v>0</v>
      </c>
      <c r="F282" s="378">
        <v>0</v>
      </c>
      <c r="G282" s="378">
        <v>0</v>
      </c>
      <c r="H282" s="381">
        <f>H283</f>
        <v>585</v>
      </c>
      <c r="I282" s="64"/>
      <c r="J282" s="450">
        <f>J283</f>
        <v>2911.57</v>
      </c>
      <c r="K282" s="139"/>
      <c r="L282" s="65"/>
      <c r="M282" s="267">
        <f t="shared" si="80"/>
        <v>3496.57</v>
      </c>
    </row>
    <row r="283" spans="1:13" ht="47.25" customHeight="1" x14ac:dyDescent="0.25">
      <c r="A283" s="31"/>
      <c r="B283" s="35"/>
      <c r="C283" s="274" t="s">
        <v>154</v>
      </c>
      <c r="D283" s="257">
        <v>288.26</v>
      </c>
      <c r="E283" s="63">
        <v>3000</v>
      </c>
      <c r="F283" s="167">
        <v>0</v>
      </c>
      <c r="G283" s="63">
        <v>2818.69</v>
      </c>
      <c r="H283" s="169">
        <v>585</v>
      </c>
      <c r="I283" s="63">
        <v>766.96</v>
      </c>
      <c r="J283" s="450">
        <v>2911.57</v>
      </c>
      <c r="K283" s="131"/>
      <c r="L283" s="65"/>
      <c r="M283" s="267">
        <f t="shared" ref="M283:M346" si="129">E283+F283+G283+H283+J283+D283</f>
        <v>9603.52</v>
      </c>
    </row>
    <row r="284" spans="1:13" ht="25.5" customHeight="1" x14ac:dyDescent="0.25">
      <c r="A284" s="40" t="s">
        <v>54</v>
      </c>
      <c r="B284" s="468" t="s">
        <v>109</v>
      </c>
      <c r="C284" s="233" t="s">
        <v>51</v>
      </c>
      <c r="D284" s="167">
        <v>0</v>
      </c>
      <c r="E284" s="167">
        <v>0</v>
      </c>
      <c r="F284" s="158">
        <f>F287</f>
        <v>118</v>
      </c>
      <c r="G284" s="158">
        <f>G287</f>
        <v>38</v>
      </c>
      <c r="H284" s="167">
        <f>H287</f>
        <v>0</v>
      </c>
      <c r="I284" s="158">
        <v>766.96</v>
      </c>
      <c r="J284" s="450">
        <f>J287</f>
        <v>294</v>
      </c>
      <c r="K284" s="131"/>
      <c r="L284" s="65"/>
      <c r="M284" s="267">
        <f t="shared" si="129"/>
        <v>450</v>
      </c>
    </row>
    <row r="285" spans="1:13" ht="18.75" customHeight="1" x14ac:dyDescent="0.25">
      <c r="A285" s="404"/>
      <c r="B285" s="405"/>
      <c r="C285" s="379" t="s">
        <v>158</v>
      </c>
      <c r="D285" s="167">
        <f>D284</f>
        <v>0</v>
      </c>
      <c r="E285" s="167">
        <f t="shared" ref="E285:F285" si="130">E284</f>
        <v>0</v>
      </c>
      <c r="F285" s="450">
        <f t="shared" si="130"/>
        <v>118</v>
      </c>
      <c r="G285" s="167">
        <v>0</v>
      </c>
      <c r="H285" s="167">
        <f t="shared" ref="H285:J285" si="131">H288</f>
        <v>0</v>
      </c>
      <c r="I285" s="167">
        <f t="shared" si="131"/>
        <v>0</v>
      </c>
      <c r="J285" s="167">
        <f t="shared" si="131"/>
        <v>0</v>
      </c>
      <c r="K285" s="131"/>
      <c r="L285" s="65"/>
      <c r="M285" s="267">
        <f t="shared" si="129"/>
        <v>118</v>
      </c>
    </row>
    <row r="286" spans="1:13" ht="18" customHeight="1" x14ac:dyDescent="0.25">
      <c r="A286" s="404"/>
      <c r="B286" s="405"/>
      <c r="C286" s="379" t="s">
        <v>159</v>
      </c>
      <c r="D286" s="167">
        <v>0</v>
      </c>
      <c r="E286" s="167">
        <v>0</v>
      </c>
      <c r="F286" s="167">
        <v>0</v>
      </c>
      <c r="G286" s="381">
        <f>G284</f>
        <v>38</v>
      </c>
      <c r="H286" s="167">
        <f t="shared" ref="H286:J286" si="132">H284</f>
        <v>0</v>
      </c>
      <c r="I286" s="450">
        <f t="shared" si="132"/>
        <v>766.96</v>
      </c>
      <c r="J286" s="450">
        <f t="shared" si="132"/>
        <v>294</v>
      </c>
      <c r="K286" s="131"/>
      <c r="L286" s="65"/>
      <c r="M286" s="267">
        <f t="shared" si="129"/>
        <v>332</v>
      </c>
    </row>
    <row r="287" spans="1:13" ht="25.5" customHeight="1" x14ac:dyDescent="0.25">
      <c r="A287" s="153"/>
      <c r="B287" s="27"/>
      <c r="C287" s="222" t="s">
        <v>47</v>
      </c>
      <c r="D287" s="167">
        <v>0</v>
      </c>
      <c r="E287" s="167">
        <v>0</v>
      </c>
      <c r="F287" s="158">
        <f t="shared" ref="F287:H287" si="133">F290</f>
        <v>118</v>
      </c>
      <c r="G287" s="158">
        <f t="shared" si="133"/>
        <v>38</v>
      </c>
      <c r="H287" s="167">
        <f t="shared" si="133"/>
        <v>0</v>
      </c>
      <c r="I287" s="158">
        <v>766.96</v>
      </c>
      <c r="J287" s="450">
        <f t="shared" ref="J287" si="134">J290</f>
        <v>294</v>
      </c>
      <c r="K287" s="131"/>
      <c r="L287" s="65"/>
      <c r="M287" s="267">
        <f t="shared" si="129"/>
        <v>450</v>
      </c>
    </row>
    <row r="288" spans="1:13" ht="17.25" customHeight="1" x14ac:dyDescent="0.25">
      <c r="A288" s="376"/>
      <c r="B288" s="27"/>
      <c r="C288" s="379" t="s">
        <v>158</v>
      </c>
      <c r="D288" s="167">
        <f>D290</f>
        <v>0</v>
      </c>
      <c r="E288" s="167">
        <f t="shared" ref="E288:G288" si="135">E290</f>
        <v>0</v>
      </c>
      <c r="F288" s="381">
        <f t="shared" si="135"/>
        <v>118</v>
      </c>
      <c r="G288" s="381">
        <f t="shared" si="135"/>
        <v>38</v>
      </c>
      <c r="H288" s="167">
        <v>0</v>
      </c>
      <c r="I288" s="381"/>
      <c r="J288" s="167">
        <v>0</v>
      </c>
      <c r="K288" s="131"/>
      <c r="L288" s="65"/>
      <c r="M288" s="267">
        <f t="shared" si="129"/>
        <v>156</v>
      </c>
    </row>
    <row r="289" spans="1:17" ht="18.75" customHeight="1" x14ac:dyDescent="0.25">
      <c r="A289" s="376"/>
      <c r="B289" s="27"/>
      <c r="C289" s="379" t="s">
        <v>159</v>
      </c>
      <c r="D289" s="167">
        <v>0</v>
      </c>
      <c r="E289" s="167">
        <v>0</v>
      </c>
      <c r="F289" s="167">
        <v>0</v>
      </c>
      <c r="G289" s="167">
        <v>0</v>
      </c>
      <c r="H289" s="167">
        <v>0</v>
      </c>
      <c r="I289" s="167">
        <v>0</v>
      </c>
      <c r="J289" s="167">
        <v>0</v>
      </c>
      <c r="K289" s="131"/>
      <c r="L289" s="65"/>
      <c r="M289" s="267">
        <f t="shared" si="129"/>
        <v>0</v>
      </c>
    </row>
    <row r="290" spans="1:17" ht="60.75" customHeight="1" x14ac:dyDescent="0.25">
      <c r="A290" s="154"/>
      <c r="B290" s="35"/>
      <c r="C290" s="274" t="s">
        <v>154</v>
      </c>
      <c r="D290" s="167">
        <v>0</v>
      </c>
      <c r="E290" s="167">
        <v>0</v>
      </c>
      <c r="F290" s="158">
        <v>118</v>
      </c>
      <c r="G290" s="158">
        <v>38</v>
      </c>
      <c r="H290" s="167">
        <v>0</v>
      </c>
      <c r="I290" s="158">
        <v>766.96</v>
      </c>
      <c r="J290" s="450">
        <v>294</v>
      </c>
      <c r="K290" s="131"/>
      <c r="L290" s="65"/>
      <c r="M290" s="267">
        <f t="shared" si="129"/>
        <v>450</v>
      </c>
    </row>
    <row r="291" spans="1:17" ht="27" customHeight="1" x14ac:dyDescent="0.25">
      <c r="A291" s="528" t="s">
        <v>59</v>
      </c>
      <c r="B291" s="522" t="s">
        <v>114</v>
      </c>
      <c r="C291" s="233" t="s">
        <v>51</v>
      </c>
      <c r="D291" s="259">
        <f t="shared" ref="D291:J291" si="136">D294</f>
        <v>14922.66</v>
      </c>
      <c r="E291" s="220">
        <f t="shared" si="136"/>
        <v>19394.560000000001</v>
      </c>
      <c r="F291" s="366">
        <f t="shared" si="136"/>
        <v>17192.54</v>
      </c>
      <c r="G291" s="454">
        <f t="shared" si="136"/>
        <v>22852.49</v>
      </c>
      <c r="H291" s="454">
        <f t="shared" si="136"/>
        <v>5000</v>
      </c>
      <c r="I291" s="454">
        <f t="shared" si="136"/>
        <v>0</v>
      </c>
      <c r="J291" s="454">
        <f t="shared" si="136"/>
        <v>15363.970000000001</v>
      </c>
      <c r="K291" s="131"/>
      <c r="L291" s="65"/>
      <c r="M291" s="267">
        <f t="shared" si="129"/>
        <v>94726.220000000016</v>
      </c>
    </row>
    <row r="292" spans="1:17" ht="17.25" customHeight="1" x14ac:dyDescent="0.25">
      <c r="A292" s="529"/>
      <c r="B292" s="523"/>
      <c r="C292" s="368" t="s">
        <v>158</v>
      </c>
      <c r="D292" s="366">
        <f>D291</f>
        <v>14922.66</v>
      </c>
      <c r="E292" s="366">
        <f t="shared" ref="E292:G292" si="137">E291</f>
        <v>19394.560000000001</v>
      </c>
      <c r="F292" s="366">
        <f t="shared" si="137"/>
        <v>17192.54</v>
      </c>
      <c r="G292" s="366">
        <f t="shared" si="137"/>
        <v>22852.49</v>
      </c>
      <c r="H292" s="306">
        <v>0</v>
      </c>
      <c r="I292" s="306"/>
      <c r="J292" s="306">
        <v>0</v>
      </c>
      <c r="K292" s="131"/>
      <c r="L292" s="65"/>
      <c r="M292" s="267">
        <f t="shared" si="129"/>
        <v>74362.250000000015</v>
      </c>
    </row>
    <row r="293" spans="1:17" ht="14.25" customHeight="1" x14ac:dyDescent="0.25">
      <c r="A293" s="529"/>
      <c r="B293" s="523"/>
      <c r="C293" s="368" t="s">
        <v>159</v>
      </c>
      <c r="D293" s="167">
        <v>0</v>
      </c>
      <c r="E293" s="167">
        <v>0</v>
      </c>
      <c r="F293" s="167">
        <v>0</v>
      </c>
      <c r="G293" s="306">
        <v>0</v>
      </c>
      <c r="H293" s="367">
        <f>H291</f>
        <v>5000</v>
      </c>
      <c r="I293" s="367"/>
      <c r="J293" s="367">
        <f t="shared" ref="J293" si="138">J291</f>
        <v>15363.970000000001</v>
      </c>
      <c r="K293" s="131"/>
      <c r="L293" s="65"/>
      <c r="M293" s="267">
        <f t="shared" si="129"/>
        <v>20363.97</v>
      </c>
    </row>
    <row r="294" spans="1:17" ht="30.75" customHeight="1" x14ac:dyDescent="0.25">
      <c r="A294" s="529"/>
      <c r="B294" s="523"/>
      <c r="C294" s="222" t="s">
        <v>47</v>
      </c>
      <c r="D294" s="259">
        <f>D295</f>
        <v>14922.66</v>
      </c>
      <c r="E294" s="366">
        <f t="shared" ref="E294:F294" si="139">E295</f>
        <v>19394.560000000001</v>
      </c>
      <c r="F294" s="366">
        <f t="shared" si="139"/>
        <v>17192.54</v>
      </c>
      <c r="G294" s="177">
        <f>G295</f>
        <v>22852.49</v>
      </c>
      <c r="H294" s="177">
        <f t="shared" ref="H294:J294" si="140">H297</f>
        <v>5000</v>
      </c>
      <c r="I294" s="177">
        <f t="shared" si="140"/>
        <v>0</v>
      </c>
      <c r="J294" s="177">
        <f t="shared" si="140"/>
        <v>15363.970000000001</v>
      </c>
      <c r="K294" s="131"/>
      <c r="L294" s="65"/>
      <c r="M294" s="267">
        <f t="shared" si="129"/>
        <v>94726.220000000016</v>
      </c>
    </row>
    <row r="295" spans="1:17" ht="45.75" customHeight="1" x14ac:dyDescent="0.25">
      <c r="A295" s="529"/>
      <c r="B295" s="523"/>
      <c r="C295" s="363" t="s">
        <v>154</v>
      </c>
      <c r="D295" s="361">
        <v>14922.66</v>
      </c>
      <c r="E295" s="366">
        <f t="shared" ref="E295:J295" si="141">E325+E315+E308+E301</f>
        <v>19394.560000000001</v>
      </c>
      <c r="F295" s="366">
        <f t="shared" si="141"/>
        <v>17192.54</v>
      </c>
      <c r="G295" s="366">
        <f>G325+G315+G308+G301+0</f>
        <v>22852.49</v>
      </c>
      <c r="H295" s="366">
        <f t="shared" si="141"/>
        <v>5000</v>
      </c>
      <c r="I295" s="366">
        <f t="shared" si="141"/>
        <v>9321.8700000000008</v>
      </c>
      <c r="J295" s="366">
        <f t="shared" si="141"/>
        <v>15363.970000000001</v>
      </c>
      <c r="K295" s="131"/>
      <c r="L295" s="65"/>
      <c r="M295" s="267">
        <f t="shared" si="129"/>
        <v>94726.220000000016</v>
      </c>
    </row>
    <row r="296" spans="1:17" ht="24.75" customHeight="1" x14ac:dyDescent="0.25">
      <c r="A296" s="529"/>
      <c r="B296" s="523"/>
      <c r="C296" s="368" t="s">
        <v>158</v>
      </c>
      <c r="D296" s="366">
        <f>D295</f>
        <v>14922.66</v>
      </c>
      <c r="E296" s="366">
        <f t="shared" ref="E296" si="142">E295</f>
        <v>19394.560000000001</v>
      </c>
      <c r="F296" s="366">
        <f t="shared" ref="F296" si="143">F295</f>
        <v>17192.54</v>
      </c>
      <c r="G296" s="366">
        <f t="shared" ref="G296" si="144">G295</f>
        <v>22852.49</v>
      </c>
      <c r="H296" s="306">
        <v>0</v>
      </c>
      <c r="I296" s="306"/>
      <c r="J296" s="306">
        <v>0</v>
      </c>
      <c r="K296" s="131"/>
      <c r="L296" s="65"/>
      <c r="M296" s="267">
        <f t="shared" si="129"/>
        <v>74362.250000000015</v>
      </c>
    </row>
    <row r="297" spans="1:17" ht="15" customHeight="1" x14ac:dyDescent="0.25">
      <c r="A297" s="530"/>
      <c r="B297" s="531"/>
      <c r="C297" s="368" t="s">
        <v>159</v>
      </c>
      <c r="D297" s="167">
        <v>0</v>
      </c>
      <c r="E297" s="167">
        <v>0</v>
      </c>
      <c r="F297" s="167">
        <v>0</v>
      </c>
      <c r="G297" s="306">
        <v>0</v>
      </c>
      <c r="H297" s="367">
        <f>H295</f>
        <v>5000</v>
      </c>
      <c r="I297" s="367"/>
      <c r="J297" s="367">
        <f t="shared" ref="J297" si="145">J295</f>
        <v>15363.970000000001</v>
      </c>
      <c r="K297" s="131"/>
      <c r="L297" s="65"/>
      <c r="M297" s="267">
        <f t="shared" si="129"/>
        <v>20363.97</v>
      </c>
    </row>
    <row r="298" spans="1:17" ht="27.95" customHeight="1" x14ac:dyDescent="0.25">
      <c r="A298" s="525" t="s">
        <v>95</v>
      </c>
      <c r="B298" s="499" t="s">
        <v>55</v>
      </c>
      <c r="C298" s="222" t="s">
        <v>51</v>
      </c>
      <c r="D298" s="259">
        <f>D301</f>
        <v>5685.55</v>
      </c>
      <c r="E298" s="63">
        <v>6976.43</v>
      </c>
      <c r="F298" s="366">
        <f t="shared" ref="F298:J298" si="146">F301</f>
        <v>5543.24</v>
      </c>
      <c r="G298" s="366">
        <f t="shared" si="146"/>
        <v>8542.1</v>
      </c>
      <c r="H298" s="158">
        <f t="shared" si="146"/>
        <v>5000</v>
      </c>
      <c r="I298" s="158">
        <f t="shared" si="146"/>
        <v>0</v>
      </c>
      <c r="J298" s="248">
        <f t="shared" si="146"/>
        <v>5000</v>
      </c>
      <c r="K298" s="131"/>
      <c r="L298" s="65"/>
      <c r="M298" s="267">
        <f t="shared" si="129"/>
        <v>36747.32</v>
      </c>
    </row>
    <row r="299" spans="1:17" ht="20.25" customHeight="1" x14ac:dyDescent="0.25">
      <c r="A299" s="526"/>
      <c r="B299" s="500"/>
      <c r="C299" s="368" t="s">
        <v>158</v>
      </c>
      <c r="D299" s="366">
        <f>D298</f>
        <v>5685.55</v>
      </c>
      <c r="E299" s="366">
        <f t="shared" ref="E299:G299" si="147">E298</f>
        <v>6976.43</v>
      </c>
      <c r="F299" s="366">
        <f t="shared" si="147"/>
        <v>5543.24</v>
      </c>
      <c r="G299" s="366">
        <f t="shared" si="147"/>
        <v>8542.1</v>
      </c>
      <c r="H299" s="167">
        <v>0</v>
      </c>
      <c r="I299" s="167"/>
      <c r="J299" s="167">
        <v>0</v>
      </c>
      <c r="K299" s="131"/>
      <c r="L299" s="65"/>
      <c r="M299" s="267">
        <f t="shared" si="129"/>
        <v>26747.32</v>
      </c>
    </row>
    <row r="300" spans="1:17" ht="16.5" customHeight="1" x14ac:dyDescent="0.25">
      <c r="A300" s="526"/>
      <c r="B300" s="500"/>
      <c r="C300" s="368" t="s">
        <v>159</v>
      </c>
      <c r="D300" s="167">
        <v>0</v>
      </c>
      <c r="E300" s="167">
        <v>0</v>
      </c>
      <c r="F300" s="167">
        <v>0</v>
      </c>
      <c r="G300" s="167">
        <v>0</v>
      </c>
      <c r="H300" s="366">
        <f>H298</f>
        <v>5000</v>
      </c>
      <c r="I300" s="366"/>
      <c r="J300" s="366">
        <f t="shared" ref="J300" si="148">J298</f>
        <v>5000</v>
      </c>
      <c r="K300" s="131"/>
      <c r="L300" s="65"/>
      <c r="M300" s="267">
        <f t="shared" si="129"/>
        <v>10000</v>
      </c>
      <c r="Q300" s="65">
        <f>J302+J311+J318</f>
        <v>6042.1</v>
      </c>
    </row>
    <row r="301" spans="1:17" ht="26.25" customHeight="1" x14ac:dyDescent="0.25">
      <c r="A301" s="526"/>
      <c r="B301" s="500"/>
      <c r="C301" s="222" t="s">
        <v>47</v>
      </c>
      <c r="D301" s="259">
        <f>D302</f>
        <v>5685.55</v>
      </c>
      <c r="E301" s="63">
        <v>6976.43</v>
      </c>
      <c r="F301" s="366">
        <f>F302</f>
        <v>5543.24</v>
      </c>
      <c r="G301" s="366">
        <f>G302</f>
        <v>8542.1</v>
      </c>
      <c r="H301" s="158">
        <f t="shared" ref="H301:J301" si="149">H304</f>
        <v>5000</v>
      </c>
      <c r="I301" s="158">
        <f t="shared" si="149"/>
        <v>0</v>
      </c>
      <c r="J301" s="248">
        <f t="shared" si="149"/>
        <v>5000</v>
      </c>
      <c r="K301" s="131"/>
      <c r="L301" s="65"/>
      <c r="M301" s="267">
        <f t="shared" si="129"/>
        <v>36747.32</v>
      </c>
    </row>
    <row r="302" spans="1:17" ht="58.5" customHeight="1" x14ac:dyDescent="0.25">
      <c r="A302" s="526"/>
      <c r="B302" s="500"/>
      <c r="C302" s="363" t="s">
        <v>154</v>
      </c>
      <c r="D302" s="361">
        <v>5685.55</v>
      </c>
      <c r="E302" s="366">
        <v>6976.43</v>
      </c>
      <c r="F302" s="366">
        <v>5543.24</v>
      </c>
      <c r="G302" s="366">
        <v>8542.1</v>
      </c>
      <c r="H302" s="366">
        <f>H304</f>
        <v>5000</v>
      </c>
      <c r="I302" s="366">
        <v>6042.1</v>
      </c>
      <c r="J302" s="366">
        <f>J304</f>
        <v>5000</v>
      </c>
      <c r="K302" s="131"/>
      <c r="L302" s="65"/>
      <c r="M302" s="267">
        <f t="shared" si="129"/>
        <v>36747.32</v>
      </c>
    </row>
    <row r="303" spans="1:17" ht="18.75" customHeight="1" x14ac:dyDescent="0.25">
      <c r="A303" s="526"/>
      <c r="B303" s="500"/>
      <c r="C303" s="368" t="s">
        <v>158</v>
      </c>
      <c r="D303" s="366">
        <f>D302</f>
        <v>5685.55</v>
      </c>
      <c r="E303" s="366">
        <f t="shared" ref="E303" si="150">E302</f>
        <v>6976.43</v>
      </c>
      <c r="F303" s="366">
        <f t="shared" ref="F303" si="151">F302</f>
        <v>5543.24</v>
      </c>
      <c r="G303" s="366">
        <f t="shared" ref="G303" si="152">G302</f>
        <v>8542.1</v>
      </c>
      <c r="H303" s="167">
        <v>0</v>
      </c>
      <c r="I303" s="167"/>
      <c r="J303" s="167">
        <v>0</v>
      </c>
      <c r="K303" s="131"/>
      <c r="L303" s="65"/>
      <c r="M303" s="267">
        <f t="shared" si="129"/>
        <v>26747.32</v>
      </c>
    </row>
    <row r="304" spans="1:17" ht="18.75" customHeight="1" x14ac:dyDescent="0.25">
      <c r="A304" s="527"/>
      <c r="B304" s="501"/>
      <c r="C304" s="368" t="s">
        <v>159</v>
      </c>
      <c r="D304" s="167">
        <v>0</v>
      </c>
      <c r="E304" s="167">
        <v>0</v>
      </c>
      <c r="F304" s="167">
        <v>0</v>
      </c>
      <c r="G304" s="167">
        <v>0</v>
      </c>
      <c r="H304" s="366">
        <v>5000</v>
      </c>
      <c r="I304" s="366"/>
      <c r="J304" s="366">
        <v>5000</v>
      </c>
      <c r="K304" s="131"/>
      <c r="L304" s="65"/>
      <c r="M304" s="267">
        <f t="shared" si="129"/>
        <v>10000</v>
      </c>
    </row>
    <row r="305" spans="1:14" ht="24" x14ac:dyDescent="0.25">
      <c r="A305" s="178" t="s">
        <v>96</v>
      </c>
      <c r="B305" s="460" t="s">
        <v>56</v>
      </c>
      <c r="C305" s="222" t="s">
        <v>51</v>
      </c>
      <c r="D305" s="259">
        <f>D308</f>
        <v>2100</v>
      </c>
      <c r="E305" s="366">
        <f t="shared" ref="E305:F305" si="153">E308</f>
        <v>4497.76</v>
      </c>
      <c r="F305" s="366">
        <f t="shared" si="153"/>
        <v>3544.4</v>
      </c>
      <c r="G305" s="95">
        <f>G308</f>
        <v>3510</v>
      </c>
      <c r="H305" s="448">
        <f>H308</f>
        <v>0</v>
      </c>
      <c r="I305" s="179">
        <f>I308</f>
        <v>0</v>
      </c>
      <c r="J305" s="445">
        <f>J308</f>
        <v>1042.0999999999999</v>
      </c>
      <c r="K305" s="131"/>
      <c r="L305" s="65"/>
      <c r="M305" s="267">
        <f t="shared" si="129"/>
        <v>14694.26</v>
      </c>
    </row>
    <row r="306" spans="1:14" x14ac:dyDescent="0.25">
      <c r="A306" s="365"/>
      <c r="B306" s="364"/>
      <c r="C306" s="368" t="s">
        <v>158</v>
      </c>
      <c r="D306" s="366">
        <f>D305</f>
        <v>2100</v>
      </c>
      <c r="E306" s="366">
        <f t="shared" ref="E306:G306" si="154">E305</f>
        <v>4497.76</v>
      </c>
      <c r="F306" s="167">
        <f t="shared" si="154"/>
        <v>3544.4</v>
      </c>
      <c r="G306" s="366">
        <f t="shared" si="154"/>
        <v>3510</v>
      </c>
      <c r="H306" s="448">
        <v>0</v>
      </c>
      <c r="I306" s="369"/>
      <c r="J306" s="448">
        <v>0</v>
      </c>
      <c r="K306" s="131"/>
      <c r="L306" s="65"/>
      <c r="M306" s="267">
        <f t="shared" si="129"/>
        <v>13652.16</v>
      </c>
    </row>
    <row r="307" spans="1:14" x14ac:dyDescent="0.25">
      <c r="A307" s="365"/>
      <c r="B307" s="364"/>
      <c r="C307" s="368" t="s">
        <v>159</v>
      </c>
      <c r="D307" s="167">
        <v>0</v>
      </c>
      <c r="E307" s="167">
        <v>0</v>
      </c>
      <c r="F307" s="369">
        <v>0</v>
      </c>
      <c r="G307" s="369">
        <v>0</v>
      </c>
      <c r="H307" s="448">
        <f>H305</f>
        <v>0</v>
      </c>
      <c r="I307" s="369"/>
      <c r="J307" s="445">
        <f>J305</f>
        <v>1042.0999999999999</v>
      </c>
      <c r="K307" s="131"/>
      <c r="L307" s="65"/>
      <c r="M307" s="267">
        <f t="shared" si="129"/>
        <v>1042.0999999999999</v>
      </c>
    </row>
    <row r="308" spans="1:14" ht="23.25" customHeight="1" x14ac:dyDescent="0.25">
      <c r="A308" s="19"/>
      <c r="B308" s="27"/>
      <c r="C308" s="222" t="s">
        <v>47</v>
      </c>
      <c r="D308" s="259">
        <f>D309</f>
        <v>2100</v>
      </c>
      <c r="E308" s="366">
        <f t="shared" ref="E308:G308" si="155">E309</f>
        <v>4497.76</v>
      </c>
      <c r="F308" s="366">
        <f t="shared" si="155"/>
        <v>3544.4</v>
      </c>
      <c r="G308" s="366">
        <f t="shared" si="155"/>
        <v>3510</v>
      </c>
      <c r="H308" s="448">
        <f t="shared" ref="H308:I308" si="156">H311</f>
        <v>0</v>
      </c>
      <c r="I308" s="179">
        <f t="shared" si="156"/>
        <v>0</v>
      </c>
      <c r="J308" s="445">
        <f t="shared" ref="J308" si="157">J311</f>
        <v>1042.0999999999999</v>
      </c>
      <c r="K308" s="131">
        <f>H304+H311+H318</f>
        <v>5000</v>
      </c>
      <c r="L308" s="65"/>
      <c r="M308" s="267">
        <f t="shared" si="129"/>
        <v>14694.26</v>
      </c>
      <c r="N308" s="65">
        <f>H304+H311+H318</f>
        <v>5000</v>
      </c>
    </row>
    <row r="309" spans="1:14" ht="23.25" customHeight="1" x14ac:dyDescent="0.25">
      <c r="A309" s="19"/>
      <c r="B309" s="27"/>
      <c r="C309" s="363" t="s">
        <v>154</v>
      </c>
      <c r="D309" s="266">
        <v>2100</v>
      </c>
      <c r="E309" s="366">
        <f>4500-2.24</f>
        <v>4497.76</v>
      </c>
      <c r="F309" s="362">
        <v>3544.4</v>
      </c>
      <c r="G309" s="362">
        <v>3510</v>
      </c>
      <c r="H309" s="448">
        <v>0</v>
      </c>
      <c r="I309" s="369">
        <v>10215.42</v>
      </c>
      <c r="J309" s="445">
        <v>1500</v>
      </c>
      <c r="K309" s="131"/>
      <c r="L309" s="65"/>
      <c r="M309" s="267">
        <f t="shared" si="129"/>
        <v>15152.16</v>
      </c>
      <c r="N309" s="65"/>
    </row>
    <row r="310" spans="1:14" ht="23.25" customHeight="1" x14ac:dyDescent="0.25">
      <c r="A310" s="19"/>
      <c r="B310" s="27"/>
      <c r="C310" s="368" t="s">
        <v>158</v>
      </c>
      <c r="D310" s="366">
        <f>D309</f>
        <v>2100</v>
      </c>
      <c r="E310" s="366">
        <f t="shared" ref="E310" si="158">E309</f>
        <v>4497.76</v>
      </c>
      <c r="F310" s="366">
        <f t="shared" ref="F310" si="159">F309</f>
        <v>3544.4</v>
      </c>
      <c r="G310" s="366">
        <f t="shared" ref="G310" si="160">G309</f>
        <v>3510</v>
      </c>
      <c r="H310" s="448">
        <v>0</v>
      </c>
      <c r="I310" s="369"/>
      <c r="J310" s="448">
        <v>0</v>
      </c>
      <c r="K310" s="131"/>
      <c r="L310" s="65"/>
      <c r="M310" s="267">
        <f t="shared" si="129"/>
        <v>13652.16</v>
      </c>
      <c r="N310" s="65"/>
    </row>
    <row r="311" spans="1:14" ht="15" customHeight="1" x14ac:dyDescent="0.25">
      <c r="A311" s="16"/>
      <c r="B311" s="35"/>
      <c r="C311" s="368" t="s">
        <v>159</v>
      </c>
      <c r="D311" s="167">
        <v>0</v>
      </c>
      <c r="E311" s="167">
        <v>0</v>
      </c>
      <c r="F311" s="369">
        <v>0</v>
      </c>
      <c r="G311" s="369">
        <v>0</v>
      </c>
      <c r="H311" s="448">
        <v>0</v>
      </c>
      <c r="I311" s="369"/>
      <c r="J311" s="445">
        <v>1042.0999999999999</v>
      </c>
      <c r="K311" s="131"/>
      <c r="L311" s="65"/>
      <c r="M311" s="267">
        <f t="shared" si="129"/>
        <v>1042.0999999999999</v>
      </c>
    </row>
    <row r="312" spans="1:14" ht="40.5" customHeight="1" x14ac:dyDescent="0.25">
      <c r="A312" s="178" t="s">
        <v>110</v>
      </c>
      <c r="B312" s="460" t="s">
        <v>57</v>
      </c>
      <c r="C312" s="222" t="s">
        <v>51</v>
      </c>
      <c r="D312" s="259">
        <f>D315</f>
        <v>299.85000000000002</v>
      </c>
      <c r="E312" s="63">
        <v>700</v>
      </c>
      <c r="F312" s="179">
        <f t="shared" ref="F312:I312" si="161">F315</f>
        <v>0</v>
      </c>
      <c r="G312" s="156">
        <f t="shared" si="161"/>
        <v>866.12</v>
      </c>
      <c r="H312" s="448">
        <f t="shared" si="161"/>
        <v>0</v>
      </c>
      <c r="I312" s="179">
        <f t="shared" si="161"/>
        <v>0</v>
      </c>
      <c r="J312" s="448">
        <f t="shared" ref="J312" si="162">J315</f>
        <v>0</v>
      </c>
      <c r="K312" s="132"/>
      <c r="L312" s="65"/>
      <c r="M312" s="267">
        <f t="shared" si="129"/>
        <v>1865.9699999999998</v>
      </c>
    </row>
    <row r="313" spans="1:14" ht="18" customHeight="1" x14ac:dyDescent="0.25">
      <c r="A313" s="365"/>
      <c r="B313" s="364"/>
      <c r="C313" s="368" t="s">
        <v>158</v>
      </c>
      <c r="D313" s="366">
        <f>D312</f>
        <v>299.85000000000002</v>
      </c>
      <c r="E313" s="366">
        <f t="shared" ref="E313:I313" si="163">E312</f>
        <v>700</v>
      </c>
      <c r="F313" s="167">
        <f t="shared" si="163"/>
        <v>0</v>
      </c>
      <c r="G313" s="366">
        <f t="shared" si="163"/>
        <v>866.12</v>
      </c>
      <c r="H313" s="167">
        <v>0</v>
      </c>
      <c r="I313" s="167">
        <f t="shared" si="163"/>
        <v>0</v>
      </c>
      <c r="J313" s="167">
        <v>0</v>
      </c>
      <c r="K313" s="132"/>
      <c r="L313" s="65"/>
      <c r="M313" s="267">
        <f t="shared" si="129"/>
        <v>1865.9699999999998</v>
      </c>
    </row>
    <row r="314" spans="1:14" ht="19.5" customHeight="1" x14ac:dyDescent="0.25">
      <c r="A314" s="365"/>
      <c r="B314" s="364"/>
      <c r="C314" s="368" t="s">
        <v>159</v>
      </c>
      <c r="D314" s="167">
        <v>0</v>
      </c>
      <c r="E314" s="167">
        <v>0</v>
      </c>
      <c r="F314" s="369">
        <v>0</v>
      </c>
      <c r="G314" s="369">
        <v>0</v>
      </c>
      <c r="H314" s="448">
        <f>H312</f>
        <v>0</v>
      </c>
      <c r="I314" s="369"/>
      <c r="J314" s="448">
        <f>J312</f>
        <v>0</v>
      </c>
      <c r="K314" s="132"/>
      <c r="L314" s="65"/>
      <c r="M314" s="267">
        <f t="shared" si="129"/>
        <v>0</v>
      </c>
    </row>
    <row r="315" spans="1:14" ht="28.5" customHeight="1" x14ac:dyDescent="0.25">
      <c r="A315" s="19"/>
      <c r="B315" s="27"/>
      <c r="C315" s="222" t="s">
        <v>47</v>
      </c>
      <c r="D315" s="259">
        <f>D316</f>
        <v>299.85000000000002</v>
      </c>
      <c r="E315" s="63">
        <v>700</v>
      </c>
      <c r="F315" s="179">
        <f>F318</f>
        <v>0</v>
      </c>
      <c r="G315" s="156">
        <f>G318</f>
        <v>866.12</v>
      </c>
      <c r="H315" s="448">
        <f t="shared" ref="H315:I315" si="164">H318</f>
        <v>0</v>
      </c>
      <c r="I315" s="179">
        <f t="shared" si="164"/>
        <v>0</v>
      </c>
      <c r="J315" s="448">
        <f t="shared" ref="J315" si="165">J318</f>
        <v>0</v>
      </c>
      <c r="K315" s="132"/>
      <c r="L315" s="65"/>
      <c r="M315" s="267">
        <f t="shared" si="129"/>
        <v>1865.9699999999998</v>
      </c>
    </row>
    <row r="316" spans="1:14" ht="48" customHeight="1" x14ac:dyDescent="0.25">
      <c r="A316" s="19"/>
      <c r="B316" s="27"/>
      <c r="C316" s="363" t="s">
        <v>154</v>
      </c>
      <c r="D316" s="361">
        <v>299.85000000000002</v>
      </c>
      <c r="E316" s="366">
        <v>700</v>
      </c>
      <c r="F316" s="369">
        <v>0</v>
      </c>
      <c r="G316" s="362">
        <v>866.12</v>
      </c>
      <c r="H316" s="448">
        <v>0</v>
      </c>
      <c r="I316" s="369">
        <v>0</v>
      </c>
      <c r="J316" s="448">
        <v>0</v>
      </c>
      <c r="K316" s="132"/>
      <c r="L316" s="65"/>
      <c r="M316" s="267">
        <f t="shared" si="129"/>
        <v>1865.9699999999998</v>
      </c>
    </row>
    <row r="317" spans="1:14" ht="14.25" customHeight="1" x14ac:dyDescent="0.25">
      <c r="A317" s="19"/>
      <c r="B317" s="27"/>
      <c r="C317" s="368" t="s">
        <v>158</v>
      </c>
      <c r="D317" s="266">
        <f>D316</f>
        <v>299.85000000000002</v>
      </c>
      <c r="E317" s="266">
        <f t="shared" ref="E317:G317" si="166">E316</f>
        <v>700</v>
      </c>
      <c r="F317" s="385">
        <f t="shared" si="166"/>
        <v>0</v>
      </c>
      <c r="G317" s="266">
        <f t="shared" si="166"/>
        <v>866.12</v>
      </c>
      <c r="H317" s="448">
        <v>0</v>
      </c>
      <c r="I317" s="369">
        <f t="shared" ref="I317" si="167">I315</f>
        <v>0</v>
      </c>
      <c r="J317" s="448">
        <v>0</v>
      </c>
      <c r="K317" s="132"/>
      <c r="L317" s="65"/>
      <c r="M317" s="267">
        <f t="shared" si="129"/>
        <v>1865.9699999999998</v>
      </c>
    </row>
    <row r="318" spans="1:14" ht="18.75" customHeight="1" x14ac:dyDescent="0.25">
      <c r="A318" s="16"/>
      <c r="B318" s="35"/>
      <c r="C318" s="368" t="s">
        <v>159</v>
      </c>
      <c r="D318" s="257">
        <v>0</v>
      </c>
      <c r="E318" s="63">
        <v>0</v>
      </c>
      <c r="F318" s="179">
        <v>0</v>
      </c>
      <c r="G318" s="156">
        <v>866.12</v>
      </c>
      <c r="H318" s="448">
        <v>0</v>
      </c>
      <c r="I318" s="179">
        <v>0</v>
      </c>
      <c r="J318" s="448">
        <v>0</v>
      </c>
      <c r="K318" s="132"/>
      <c r="L318" s="65"/>
      <c r="M318" s="267">
        <f t="shared" si="129"/>
        <v>866.12</v>
      </c>
    </row>
    <row r="319" spans="1:14" ht="46.5" customHeight="1" x14ac:dyDescent="0.25">
      <c r="A319" s="38" t="s">
        <v>116</v>
      </c>
      <c r="B319" s="467" t="s">
        <v>58</v>
      </c>
      <c r="C319" s="222" t="s">
        <v>51</v>
      </c>
      <c r="D319" s="259">
        <f t="shared" ref="D319:J319" si="168">D322</f>
        <v>6837.26</v>
      </c>
      <c r="E319" s="63">
        <f t="shared" si="168"/>
        <v>7220.37</v>
      </c>
      <c r="F319" s="63">
        <f t="shared" si="168"/>
        <v>8104.9</v>
      </c>
      <c r="G319" s="63">
        <f t="shared" si="168"/>
        <v>9934.27</v>
      </c>
      <c r="H319" s="306">
        <f t="shared" si="168"/>
        <v>0</v>
      </c>
      <c r="I319" s="454">
        <f t="shared" si="168"/>
        <v>9321.8700000000008</v>
      </c>
      <c r="J319" s="454">
        <f t="shared" si="168"/>
        <v>9321.8700000000008</v>
      </c>
      <c r="K319" s="131"/>
      <c r="L319" s="65"/>
      <c r="M319" s="267">
        <f t="shared" si="129"/>
        <v>41418.670000000006</v>
      </c>
    </row>
    <row r="320" spans="1:14" ht="16.5" customHeight="1" x14ac:dyDescent="0.25">
      <c r="A320" s="386"/>
      <c r="B320" s="27"/>
      <c r="C320" s="368" t="s">
        <v>158</v>
      </c>
      <c r="D320" s="366">
        <f>D319</f>
        <v>6837.26</v>
      </c>
      <c r="E320" s="366">
        <f t="shared" ref="E320:G320" si="169">E319</f>
        <v>7220.37</v>
      </c>
      <c r="F320" s="366">
        <f t="shared" si="169"/>
        <v>8104.9</v>
      </c>
      <c r="G320" s="366">
        <f t="shared" si="169"/>
        <v>9934.27</v>
      </c>
      <c r="H320" s="306">
        <v>0</v>
      </c>
      <c r="I320" s="306"/>
      <c r="J320" s="306">
        <v>0</v>
      </c>
      <c r="K320" s="131"/>
      <c r="L320" s="65"/>
      <c r="M320" s="267">
        <f t="shared" si="129"/>
        <v>32096.800000000003</v>
      </c>
    </row>
    <row r="321" spans="1:13" ht="18.75" customHeight="1" x14ac:dyDescent="0.25">
      <c r="A321" s="386"/>
      <c r="B321" s="27"/>
      <c r="C321" s="368" t="s">
        <v>159</v>
      </c>
      <c r="D321" s="167">
        <v>0</v>
      </c>
      <c r="E321" s="167">
        <v>0</v>
      </c>
      <c r="F321" s="167">
        <v>0</v>
      </c>
      <c r="G321" s="167">
        <v>0</v>
      </c>
      <c r="H321" s="306">
        <f>H319</f>
        <v>0</v>
      </c>
      <c r="I321" s="454"/>
      <c r="J321" s="454">
        <f t="shared" ref="J321" si="170">J319</f>
        <v>9321.8700000000008</v>
      </c>
      <c r="K321" s="131"/>
      <c r="L321" s="65"/>
      <c r="M321" s="267">
        <f t="shared" si="129"/>
        <v>9321.8700000000008</v>
      </c>
    </row>
    <row r="322" spans="1:13" ht="25.5" customHeight="1" x14ac:dyDescent="0.25">
      <c r="A322" s="19"/>
      <c r="B322" s="27"/>
      <c r="C322" s="222" t="s">
        <v>47</v>
      </c>
      <c r="D322" s="259">
        <f>D325</f>
        <v>6837.26</v>
      </c>
      <c r="E322" s="63">
        <f>E325</f>
        <v>7220.37</v>
      </c>
      <c r="F322" s="63">
        <f>F325</f>
        <v>8104.9</v>
      </c>
      <c r="G322" s="63">
        <f t="shared" ref="G322:J322" si="171">G325</f>
        <v>9934.27</v>
      </c>
      <c r="H322" s="306">
        <f t="shared" si="171"/>
        <v>0</v>
      </c>
      <c r="I322" s="454">
        <f t="shared" si="171"/>
        <v>9321.8700000000008</v>
      </c>
      <c r="J322" s="454">
        <f t="shared" si="171"/>
        <v>9321.8700000000008</v>
      </c>
      <c r="K322" s="131"/>
      <c r="L322" s="65"/>
      <c r="M322" s="267">
        <f t="shared" si="129"/>
        <v>41418.670000000006</v>
      </c>
    </row>
    <row r="323" spans="1:13" ht="19.5" customHeight="1" x14ac:dyDescent="0.25">
      <c r="A323" s="19"/>
      <c r="B323" s="27"/>
      <c r="C323" s="368" t="s">
        <v>158</v>
      </c>
      <c r="D323" s="366">
        <f>D322</f>
        <v>6837.26</v>
      </c>
      <c r="E323" s="366">
        <f t="shared" ref="E323" si="172">E322</f>
        <v>7220.37</v>
      </c>
      <c r="F323" s="366">
        <f t="shared" ref="F323" si="173">F322</f>
        <v>8104.9</v>
      </c>
      <c r="G323" s="366">
        <f t="shared" ref="G323" si="174">G322</f>
        <v>9934.27</v>
      </c>
      <c r="H323" s="306">
        <v>0</v>
      </c>
      <c r="I323" s="306"/>
      <c r="J323" s="306">
        <v>0</v>
      </c>
      <c r="K323" s="131"/>
      <c r="L323" s="65"/>
      <c r="M323" s="267">
        <f t="shared" si="129"/>
        <v>32096.800000000003</v>
      </c>
    </row>
    <row r="324" spans="1:13" ht="15" customHeight="1" x14ac:dyDescent="0.25">
      <c r="A324" s="19"/>
      <c r="B324" s="27"/>
      <c r="C324" s="368" t="s">
        <v>159</v>
      </c>
      <c r="D324" s="167">
        <v>0</v>
      </c>
      <c r="E324" s="167">
        <v>0</v>
      </c>
      <c r="F324" s="167">
        <v>0</v>
      </c>
      <c r="G324" s="167">
        <v>0</v>
      </c>
      <c r="H324" s="306">
        <f>H322</f>
        <v>0</v>
      </c>
      <c r="I324" s="454"/>
      <c r="J324" s="454">
        <f t="shared" ref="J324" si="175">J322</f>
        <v>9321.8700000000008</v>
      </c>
      <c r="K324" s="131"/>
      <c r="L324" s="65"/>
      <c r="M324" s="267">
        <f t="shared" si="129"/>
        <v>9321.8700000000008</v>
      </c>
    </row>
    <row r="325" spans="1:13" ht="53.25" customHeight="1" x14ac:dyDescent="0.25">
      <c r="A325" s="19"/>
      <c r="B325" s="27"/>
      <c r="C325" s="274" t="s">
        <v>154</v>
      </c>
      <c r="D325" s="259">
        <f t="shared" ref="D325:F325" si="176">D326</f>
        <v>6837.26</v>
      </c>
      <c r="E325" s="63">
        <f t="shared" si="176"/>
        <v>7220.37</v>
      </c>
      <c r="F325" s="63">
        <f t="shared" si="176"/>
        <v>8104.9</v>
      </c>
      <c r="G325" s="63">
        <f t="shared" ref="G325:J325" si="177">G326</f>
        <v>9934.27</v>
      </c>
      <c r="H325" s="306">
        <f t="shared" si="177"/>
        <v>0</v>
      </c>
      <c r="I325" s="454">
        <f t="shared" si="177"/>
        <v>9321.8700000000008</v>
      </c>
      <c r="J325" s="454">
        <f t="shared" si="177"/>
        <v>9321.8700000000008</v>
      </c>
      <c r="K325" s="131"/>
      <c r="L325" s="65"/>
      <c r="M325" s="267">
        <f t="shared" si="129"/>
        <v>41418.670000000006</v>
      </c>
    </row>
    <row r="326" spans="1:13" ht="28.5" customHeight="1" x14ac:dyDescent="0.25">
      <c r="A326" s="16"/>
      <c r="B326" s="35"/>
      <c r="C326" s="222" t="s">
        <v>13</v>
      </c>
      <c r="D326" s="257">
        <v>6837.26</v>
      </c>
      <c r="E326" s="63">
        <v>7220.37</v>
      </c>
      <c r="F326" s="63">
        <v>8104.9</v>
      </c>
      <c r="G326" s="79">
        <v>9934.27</v>
      </c>
      <c r="H326" s="306">
        <v>0</v>
      </c>
      <c r="I326" s="454">
        <v>9321.8700000000008</v>
      </c>
      <c r="J326" s="454">
        <v>9321.8700000000008</v>
      </c>
      <c r="K326" s="131"/>
      <c r="L326" s="65"/>
      <c r="M326" s="267">
        <f t="shared" si="129"/>
        <v>41418.670000000006</v>
      </c>
    </row>
    <row r="327" spans="1:13" ht="66" customHeight="1" x14ac:dyDescent="0.25">
      <c r="A327" s="532" t="s">
        <v>115</v>
      </c>
      <c r="B327" s="188" t="s">
        <v>99</v>
      </c>
      <c r="C327" s="524" t="s">
        <v>51</v>
      </c>
      <c r="D327" s="533">
        <f>D331+D335</f>
        <v>275493.72000000003</v>
      </c>
      <c r="E327" s="533">
        <f>E331+E335</f>
        <v>494613.32000000007</v>
      </c>
      <c r="F327" s="533">
        <f t="shared" ref="F327:I327" si="178">F331+F335</f>
        <v>526097.15</v>
      </c>
      <c r="G327" s="533">
        <f t="shared" si="178"/>
        <v>143210.97999999998</v>
      </c>
      <c r="H327" s="533">
        <f>H335+H331</f>
        <v>140888.29999999999</v>
      </c>
      <c r="I327" s="533">
        <f t="shared" si="178"/>
        <v>10623.3</v>
      </c>
      <c r="J327" s="533">
        <f>J335</f>
        <v>4894.8</v>
      </c>
      <c r="K327" s="131"/>
      <c r="L327" s="65"/>
      <c r="M327" s="267">
        <f t="shared" si="129"/>
        <v>1585198.2700000003</v>
      </c>
    </row>
    <row r="328" spans="1:13" ht="15.75" hidden="1" customHeight="1" x14ac:dyDescent="0.25">
      <c r="A328" s="478"/>
      <c r="B328" s="168"/>
      <c r="C328" s="524"/>
      <c r="D328" s="534"/>
      <c r="E328" s="534"/>
      <c r="F328" s="534"/>
      <c r="G328" s="534"/>
      <c r="H328" s="534"/>
      <c r="I328" s="534"/>
      <c r="J328" s="534"/>
      <c r="K328" s="133">
        <v>4</v>
      </c>
      <c r="L328" s="65"/>
      <c r="M328" s="267">
        <f t="shared" si="129"/>
        <v>0</v>
      </c>
    </row>
    <row r="329" spans="1:13" ht="15.75" customHeight="1" x14ac:dyDescent="0.25">
      <c r="A329" s="387"/>
      <c r="B329" s="389"/>
      <c r="C329" s="399" t="s">
        <v>158</v>
      </c>
      <c r="D329" s="397">
        <f>D327</f>
        <v>275493.72000000003</v>
      </c>
      <c r="E329" s="397">
        <f t="shared" ref="E329:G329" si="179">E327</f>
        <v>494613.32000000007</v>
      </c>
      <c r="F329" s="397">
        <f t="shared" si="179"/>
        <v>526097.15</v>
      </c>
      <c r="G329" s="397">
        <f t="shared" si="179"/>
        <v>143210.97999999998</v>
      </c>
      <c r="H329" s="398">
        <v>0</v>
      </c>
      <c r="I329" s="391"/>
      <c r="J329" s="391">
        <v>0</v>
      </c>
      <c r="K329" s="133"/>
      <c r="L329" s="65"/>
      <c r="M329" s="267">
        <f t="shared" si="129"/>
        <v>1439415.1700000002</v>
      </c>
    </row>
    <row r="330" spans="1:13" ht="13.5" customHeight="1" x14ac:dyDescent="0.25">
      <c r="A330" s="9"/>
      <c r="B330" s="23"/>
      <c r="C330" s="399" t="s">
        <v>159</v>
      </c>
      <c r="D330" s="250">
        <v>0</v>
      </c>
      <c r="E330" s="3">
        <v>0</v>
      </c>
      <c r="F330" s="3">
        <v>0</v>
      </c>
      <c r="G330" s="3">
        <v>0</v>
      </c>
      <c r="H330" s="393">
        <f>H327</f>
        <v>140888.29999999999</v>
      </c>
      <c r="I330" s="3">
        <v>0</v>
      </c>
      <c r="J330" s="393">
        <f>J327</f>
        <v>4894.8</v>
      </c>
      <c r="K330" s="136"/>
      <c r="L330" s="65"/>
      <c r="M330" s="267">
        <f t="shared" si="129"/>
        <v>145783.09999999998</v>
      </c>
    </row>
    <row r="331" spans="1:13" ht="16.5" customHeight="1" x14ac:dyDescent="0.25">
      <c r="A331" s="9"/>
      <c r="B331" s="23"/>
      <c r="C331" s="222" t="s">
        <v>60</v>
      </c>
      <c r="D331" s="252">
        <f>D334</f>
        <v>246508.54</v>
      </c>
      <c r="E331" s="71">
        <f>E334</f>
        <v>457768.79000000004</v>
      </c>
      <c r="F331" s="92">
        <f>F334</f>
        <v>485713.25</v>
      </c>
      <c r="G331" s="194">
        <f>G334</f>
        <v>133099.21</v>
      </c>
      <c r="H331" s="406">
        <f>H334</f>
        <v>91666.66</v>
      </c>
      <c r="I331" s="3">
        <v>0</v>
      </c>
      <c r="J331" s="74">
        <v>0</v>
      </c>
      <c r="K331" s="133"/>
      <c r="L331" s="65"/>
      <c r="M331" s="267">
        <f t="shared" si="129"/>
        <v>1414756.45</v>
      </c>
    </row>
    <row r="332" spans="1:13" ht="16.5" customHeight="1" x14ac:dyDescent="0.25">
      <c r="A332" s="387"/>
      <c r="B332" s="23"/>
      <c r="C332" s="399" t="s">
        <v>158</v>
      </c>
      <c r="D332" s="393">
        <f>D334</f>
        <v>246508.54</v>
      </c>
      <c r="E332" s="393">
        <f t="shared" ref="E332:G332" si="180">E334</f>
        <v>457768.79000000004</v>
      </c>
      <c r="F332" s="393">
        <f t="shared" si="180"/>
        <v>485713.25</v>
      </c>
      <c r="G332" s="393">
        <f t="shared" si="180"/>
        <v>133099.21</v>
      </c>
      <c r="H332" s="388">
        <v>0</v>
      </c>
      <c r="I332" s="388"/>
      <c r="J332" s="391">
        <v>0</v>
      </c>
      <c r="K332" s="133"/>
      <c r="L332" s="65"/>
      <c r="M332" s="267">
        <f t="shared" si="129"/>
        <v>1323089.79</v>
      </c>
    </row>
    <row r="333" spans="1:13" ht="16.5" customHeight="1" x14ac:dyDescent="0.25">
      <c r="A333" s="387"/>
      <c r="B333" s="23"/>
      <c r="C333" s="399" t="s">
        <v>159</v>
      </c>
      <c r="D333" s="391">
        <v>0</v>
      </c>
      <c r="E333" s="391">
        <v>0</v>
      </c>
      <c r="F333" s="391">
        <v>0</v>
      </c>
      <c r="G333" s="391">
        <v>0</v>
      </c>
      <c r="H333" s="406">
        <f>H334</f>
        <v>91666.66</v>
      </c>
      <c r="I333" s="388"/>
      <c r="J333" s="388">
        <f t="shared" ref="J333" si="181">J334</f>
        <v>0</v>
      </c>
      <c r="K333" s="133"/>
      <c r="L333" s="65"/>
      <c r="M333" s="267">
        <f t="shared" si="129"/>
        <v>91666.66</v>
      </c>
    </row>
    <row r="334" spans="1:13" ht="53.25" customHeight="1" x14ac:dyDescent="0.25">
      <c r="A334" s="9"/>
      <c r="B334" s="23"/>
      <c r="C334" s="274" t="s">
        <v>154</v>
      </c>
      <c r="D334" s="252">
        <f>D354+D344</f>
        <v>246508.54</v>
      </c>
      <c r="E334" s="71">
        <f>E354</f>
        <v>457768.79000000004</v>
      </c>
      <c r="F334" s="92">
        <f>F354</f>
        <v>485713.25</v>
      </c>
      <c r="G334" s="194">
        <f>G354</f>
        <v>133099.21</v>
      </c>
      <c r="H334" s="406">
        <f>H354</f>
        <v>91666.66</v>
      </c>
      <c r="I334" s="3">
        <v>0</v>
      </c>
      <c r="J334" s="74">
        <v>0</v>
      </c>
      <c r="K334" s="133"/>
      <c r="L334" s="65"/>
      <c r="M334" s="267">
        <f t="shared" si="129"/>
        <v>1414756.45</v>
      </c>
    </row>
    <row r="335" spans="1:13" ht="38.25" customHeight="1" x14ac:dyDescent="0.25">
      <c r="A335" s="68"/>
      <c r="B335" s="23"/>
      <c r="C335" s="222" t="s">
        <v>61</v>
      </c>
      <c r="D335" s="259">
        <f>D338</f>
        <v>28985.18</v>
      </c>
      <c r="E335" s="63">
        <f>E338</f>
        <v>36844.530000000006</v>
      </c>
      <c r="F335" s="94">
        <f>F338</f>
        <v>40383.899999999994</v>
      </c>
      <c r="G335" s="76">
        <f>G338</f>
        <v>10111.77</v>
      </c>
      <c r="H335" s="76">
        <f t="shared" ref="H335:J335" si="182">H338</f>
        <v>49221.64</v>
      </c>
      <c r="I335" s="76">
        <f t="shared" si="182"/>
        <v>10623.3</v>
      </c>
      <c r="J335" s="76">
        <f t="shared" si="182"/>
        <v>4894.8</v>
      </c>
      <c r="K335" s="131"/>
      <c r="L335" s="65"/>
      <c r="M335" s="267">
        <f t="shared" si="129"/>
        <v>170441.81999999998</v>
      </c>
    </row>
    <row r="336" spans="1:13" ht="14.25" customHeight="1" x14ac:dyDescent="0.25">
      <c r="A336" s="387"/>
      <c r="B336" s="23"/>
      <c r="C336" s="399" t="s">
        <v>158</v>
      </c>
      <c r="D336" s="396">
        <f>D338</f>
        <v>28985.18</v>
      </c>
      <c r="E336" s="396">
        <f t="shared" ref="E336:G336" si="183">E338</f>
        <v>36844.530000000006</v>
      </c>
      <c r="F336" s="396">
        <f t="shared" si="183"/>
        <v>40383.899999999994</v>
      </c>
      <c r="G336" s="396">
        <f t="shared" si="183"/>
        <v>10111.77</v>
      </c>
      <c r="H336" s="167">
        <v>0</v>
      </c>
      <c r="I336" s="167"/>
      <c r="J336" s="167">
        <v>0</v>
      </c>
      <c r="K336" s="131"/>
      <c r="L336" s="65"/>
      <c r="M336" s="267">
        <f t="shared" si="129"/>
        <v>116325.38</v>
      </c>
    </row>
    <row r="337" spans="1:18" ht="16.5" customHeight="1" x14ac:dyDescent="0.25">
      <c r="A337" s="387"/>
      <c r="B337" s="23"/>
      <c r="C337" s="399" t="s">
        <v>159</v>
      </c>
      <c r="D337" s="167">
        <v>0</v>
      </c>
      <c r="E337" s="167">
        <v>0</v>
      </c>
      <c r="F337" s="167">
        <v>0</v>
      </c>
      <c r="G337" s="167">
        <v>0</v>
      </c>
      <c r="H337" s="396">
        <f>H338</f>
        <v>49221.64</v>
      </c>
      <c r="I337" s="396"/>
      <c r="J337" s="396">
        <f t="shared" ref="J337" si="184">J338</f>
        <v>4894.8</v>
      </c>
      <c r="K337" s="131"/>
      <c r="L337" s="65"/>
      <c r="M337" s="267">
        <f t="shared" si="129"/>
        <v>54116.44</v>
      </c>
    </row>
    <row r="338" spans="1:18" ht="51" customHeight="1" x14ac:dyDescent="0.25">
      <c r="A338" s="68"/>
      <c r="B338" s="23"/>
      <c r="C338" s="274" t="s">
        <v>154</v>
      </c>
      <c r="D338" s="259">
        <f>D358+D347</f>
        <v>28985.18</v>
      </c>
      <c r="E338" s="63">
        <f>E358</f>
        <v>36844.530000000006</v>
      </c>
      <c r="F338" s="94">
        <f>F358+F345</f>
        <v>40383.899999999994</v>
      </c>
      <c r="G338" s="76">
        <f>G347+G358</f>
        <v>10111.77</v>
      </c>
      <c r="H338" s="158">
        <f>H358+H344+H345</f>
        <v>49221.64</v>
      </c>
      <c r="I338" s="77">
        <f t="shared" ref="I338" si="185">4823.3+I440</f>
        <v>10623.3</v>
      </c>
      <c r="J338" s="77">
        <f>J359</f>
        <v>4894.8</v>
      </c>
      <c r="K338" s="131"/>
      <c r="L338" s="65"/>
      <c r="M338" s="267">
        <f t="shared" si="129"/>
        <v>170441.81999999998</v>
      </c>
    </row>
    <row r="339" spans="1:18" ht="54.75" customHeight="1" x14ac:dyDescent="0.25">
      <c r="A339" s="40" t="s">
        <v>117</v>
      </c>
      <c r="B339" s="460" t="s">
        <v>62</v>
      </c>
      <c r="C339" s="233" t="s">
        <v>51</v>
      </c>
      <c r="D339" s="257">
        <v>35801.51</v>
      </c>
      <c r="E339" s="69">
        <v>0</v>
      </c>
      <c r="F339" s="3">
        <v>0</v>
      </c>
      <c r="G339" s="3">
        <f>G341+G342+G345</f>
        <v>0</v>
      </c>
      <c r="H339" s="3">
        <v>0</v>
      </c>
      <c r="I339" s="3">
        <v>0</v>
      </c>
      <c r="J339" s="434">
        <v>0</v>
      </c>
      <c r="K339" s="134"/>
      <c r="L339" s="65"/>
      <c r="M339" s="267">
        <f t="shared" si="129"/>
        <v>35801.51</v>
      </c>
    </row>
    <row r="340" spans="1:18" ht="21.75" customHeight="1" x14ac:dyDescent="0.25">
      <c r="A340" s="404"/>
      <c r="B340" s="394"/>
      <c r="C340" s="399" t="s">
        <v>158</v>
      </c>
      <c r="D340" s="392">
        <f>D339</f>
        <v>35801.51</v>
      </c>
      <c r="E340" s="392">
        <f t="shared" ref="E340:J340" si="186">E339</f>
        <v>0</v>
      </c>
      <c r="F340" s="392">
        <f t="shared" si="186"/>
        <v>0</v>
      </c>
      <c r="G340" s="392">
        <f t="shared" si="186"/>
        <v>0</v>
      </c>
      <c r="H340" s="392">
        <f t="shared" si="186"/>
        <v>0</v>
      </c>
      <c r="I340" s="392">
        <f t="shared" si="186"/>
        <v>0</v>
      </c>
      <c r="J340" s="441">
        <f t="shared" si="186"/>
        <v>0</v>
      </c>
      <c r="K340" s="134"/>
      <c r="L340" s="65"/>
      <c r="M340" s="267">
        <f t="shared" si="129"/>
        <v>35801.51</v>
      </c>
    </row>
    <row r="341" spans="1:18" ht="20.25" customHeight="1" x14ac:dyDescent="0.25">
      <c r="A341" s="9"/>
      <c r="B341" s="23"/>
      <c r="C341" s="399" t="s">
        <v>159</v>
      </c>
      <c r="D341" s="250">
        <v>0</v>
      </c>
      <c r="E341" s="69">
        <v>0</v>
      </c>
      <c r="F341" s="3">
        <v>0</v>
      </c>
      <c r="G341" s="3">
        <v>0</v>
      </c>
      <c r="H341" s="3">
        <v>0</v>
      </c>
      <c r="I341" s="3">
        <v>0</v>
      </c>
      <c r="J341" s="434">
        <v>0</v>
      </c>
      <c r="K341" s="134"/>
      <c r="L341" s="65"/>
      <c r="M341" s="267">
        <f t="shared" si="129"/>
        <v>0</v>
      </c>
    </row>
    <row r="342" spans="1:18" ht="15" customHeight="1" x14ac:dyDescent="0.25">
      <c r="A342" s="9"/>
      <c r="B342" s="23"/>
      <c r="C342" s="222" t="s">
        <v>60</v>
      </c>
      <c r="D342" s="264">
        <f>D344</f>
        <v>31688.53</v>
      </c>
      <c r="E342" s="69">
        <v>0</v>
      </c>
      <c r="F342" s="3">
        <v>0</v>
      </c>
      <c r="G342" s="3">
        <v>0</v>
      </c>
      <c r="H342" s="3">
        <v>0</v>
      </c>
      <c r="I342" s="3">
        <v>0</v>
      </c>
      <c r="J342" s="434">
        <v>0</v>
      </c>
      <c r="K342" s="134"/>
      <c r="L342" s="65"/>
      <c r="M342" s="267">
        <f t="shared" si="129"/>
        <v>31688.53</v>
      </c>
    </row>
    <row r="343" spans="1:18" ht="15" customHeight="1" x14ac:dyDescent="0.25">
      <c r="A343" s="387"/>
      <c r="B343" s="23"/>
      <c r="C343" s="399" t="s">
        <v>158</v>
      </c>
      <c r="D343" s="264">
        <f>D344</f>
        <v>31688.53</v>
      </c>
      <c r="E343" s="264">
        <f t="shared" ref="E343:J343" si="187">E344</f>
        <v>0</v>
      </c>
      <c r="F343" s="264">
        <f t="shared" si="187"/>
        <v>0</v>
      </c>
      <c r="G343" s="264">
        <f t="shared" si="187"/>
        <v>0</v>
      </c>
      <c r="H343" s="264">
        <f t="shared" si="187"/>
        <v>0</v>
      </c>
      <c r="I343" s="264">
        <f t="shared" si="187"/>
        <v>0</v>
      </c>
      <c r="J343" s="444">
        <f t="shared" si="187"/>
        <v>0</v>
      </c>
      <c r="K343" s="134"/>
      <c r="L343" s="65"/>
      <c r="M343" s="267">
        <f t="shared" si="129"/>
        <v>31688.53</v>
      </c>
    </row>
    <row r="344" spans="1:18" ht="48" customHeight="1" x14ac:dyDescent="0.25">
      <c r="A344" s="9"/>
      <c r="B344" s="23"/>
      <c r="C344" s="274" t="s">
        <v>154</v>
      </c>
      <c r="D344" s="257">
        <v>31688.53</v>
      </c>
      <c r="E344" s="69">
        <v>0</v>
      </c>
      <c r="F344" s="3">
        <v>0</v>
      </c>
      <c r="G344" s="3">
        <v>0</v>
      </c>
      <c r="H344" s="3">
        <v>0</v>
      </c>
      <c r="I344" s="3">
        <v>0</v>
      </c>
      <c r="J344" s="434">
        <v>0</v>
      </c>
      <c r="K344" s="134"/>
      <c r="L344" s="65"/>
      <c r="M344" s="267">
        <f t="shared" si="129"/>
        <v>31688.53</v>
      </c>
    </row>
    <row r="345" spans="1:18" ht="25.5" customHeight="1" x14ac:dyDescent="0.25">
      <c r="A345" s="9"/>
      <c r="B345" s="23"/>
      <c r="C345" s="222" t="s">
        <v>61</v>
      </c>
      <c r="D345" s="257">
        <f>D347</f>
        <v>4112.9799999999996</v>
      </c>
      <c r="E345" s="69">
        <v>0</v>
      </c>
      <c r="F345" s="3">
        <v>0</v>
      </c>
      <c r="G345" s="159">
        <f>G347</f>
        <v>0</v>
      </c>
      <c r="H345" s="159">
        <v>0</v>
      </c>
      <c r="I345" s="159">
        <v>0</v>
      </c>
      <c r="J345" s="434">
        <v>0</v>
      </c>
      <c r="K345" s="134"/>
      <c r="L345" s="65"/>
      <c r="M345" s="267">
        <f t="shared" si="129"/>
        <v>4112.9799999999996</v>
      </c>
    </row>
    <row r="346" spans="1:18" ht="15.75" customHeight="1" x14ac:dyDescent="0.25">
      <c r="A346" s="387"/>
      <c r="B346" s="23"/>
      <c r="C346" s="399" t="s">
        <v>158</v>
      </c>
      <c r="D346" s="392">
        <f>D347</f>
        <v>4112.9799999999996</v>
      </c>
      <c r="E346" s="392">
        <f t="shared" ref="E346:J346" si="188">E347</f>
        <v>0</v>
      </c>
      <c r="F346" s="392">
        <f t="shared" si="188"/>
        <v>0</v>
      </c>
      <c r="G346" s="392">
        <f t="shared" si="188"/>
        <v>0</v>
      </c>
      <c r="H346" s="392">
        <f t="shared" si="188"/>
        <v>0</v>
      </c>
      <c r="I346" s="392">
        <f t="shared" si="188"/>
        <v>0</v>
      </c>
      <c r="J346" s="441">
        <f t="shared" si="188"/>
        <v>0</v>
      </c>
      <c r="K346" s="134"/>
      <c r="L346" s="65"/>
      <c r="M346" s="267">
        <f t="shared" si="129"/>
        <v>4112.9799999999996</v>
      </c>
    </row>
    <row r="347" spans="1:18" ht="57" customHeight="1" x14ac:dyDescent="0.25">
      <c r="A347" s="31"/>
      <c r="B347" s="39"/>
      <c r="C347" s="274" t="s">
        <v>154</v>
      </c>
      <c r="D347" s="257">
        <v>4112.9799999999996</v>
      </c>
      <c r="E347" s="69">
        <v>0</v>
      </c>
      <c r="F347" s="3">
        <v>0</v>
      </c>
      <c r="G347" s="159">
        <v>0</v>
      </c>
      <c r="H347" s="159">
        <v>0</v>
      </c>
      <c r="I347" s="159">
        <v>0</v>
      </c>
      <c r="J347" s="434">
        <v>0</v>
      </c>
      <c r="K347" s="134"/>
      <c r="L347" s="65"/>
      <c r="M347" s="267">
        <f t="shared" ref="M347:M410" si="189">E347+F347+G347+H347+J347+D347</f>
        <v>4112.9799999999996</v>
      </c>
    </row>
    <row r="348" spans="1:18" ht="81" customHeight="1" x14ac:dyDescent="0.25">
      <c r="A348" s="40" t="s">
        <v>118</v>
      </c>
      <c r="B348" s="460" t="s">
        <v>99</v>
      </c>
      <c r="C348" s="233" t="s">
        <v>51</v>
      </c>
      <c r="D348" s="257">
        <v>239692.21</v>
      </c>
      <c r="E348" s="85">
        <f>E351+E355</f>
        <v>494613.32000000007</v>
      </c>
      <c r="F348" s="81">
        <f>F351+F355</f>
        <v>526097.15</v>
      </c>
      <c r="G348" s="196">
        <f>G351+G355</f>
        <v>143210.97999999998</v>
      </c>
      <c r="H348" s="81">
        <f t="shared" ref="H348:J348" si="190">H351+H355</f>
        <v>140888.29999999999</v>
      </c>
      <c r="I348" s="81">
        <f t="shared" si="190"/>
        <v>10623.3</v>
      </c>
      <c r="J348" s="81">
        <f t="shared" si="190"/>
        <v>4894.8</v>
      </c>
      <c r="K348" s="140"/>
      <c r="L348" s="65"/>
      <c r="M348" s="267">
        <f t="shared" si="189"/>
        <v>1549396.7600000002</v>
      </c>
      <c r="P348" s="65">
        <f>H46+H202+H450</f>
        <v>162315.07999999999</v>
      </c>
      <c r="Q348" s="65">
        <f>I46+I202+I450</f>
        <v>63383.049999999996</v>
      </c>
      <c r="R348" s="65">
        <f>J46+J202+J450</f>
        <v>43686.460000000006</v>
      </c>
    </row>
    <row r="349" spans="1:18" ht="18" customHeight="1" x14ac:dyDescent="0.25">
      <c r="A349" s="404"/>
      <c r="B349" s="394"/>
      <c r="C349" s="399" t="s">
        <v>158</v>
      </c>
      <c r="D349" s="392">
        <f>D348</f>
        <v>239692.21</v>
      </c>
      <c r="E349" s="392">
        <f t="shared" ref="E349:G349" si="191">E348</f>
        <v>494613.32000000007</v>
      </c>
      <c r="F349" s="392">
        <f t="shared" si="191"/>
        <v>526097.15</v>
      </c>
      <c r="G349" s="266">
        <f t="shared" si="191"/>
        <v>143210.97999999998</v>
      </c>
      <c r="H349" s="421">
        <v>0</v>
      </c>
      <c r="I349" s="421"/>
      <c r="J349" s="421">
        <v>0</v>
      </c>
      <c r="K349" s="140"/>
      <c r="L349" s="65"/>
      <c r="M349" s="267">
        <f t="shared" si="189"/>
        <v>1403613.6600000001</v>
      </c>
    </row>
    <row r="350" spans="1:18" ht="19.5" customHeight="1" x14ac:dyDescent="0.25">
      <c r="A350" s="9"/>
      <c r="B350" s="23"/>
      <c r="C350" s="399" t="s">
        <v>159</v>
      </c>
      <c r="D350" s="250">
        <v>0</v>
      </c>
      <c r="E350" s="3">
        <v>0</v>
      </c>
      <c r="F350" s="3">
        <v>0</v>
      </c>
      <c r="G350" s="191">
        <v>0</v>
      </c>
      <c r="H350" s="393">
        <f>H348</f>
        <v>140888.29999999999</v>
      </c>
      <c r="I350" s="3">
        <v>0</v>
      </c>
      <c r="J350" s="393">
        <f t="shared" ref="J350" si="192">J348</f>
        <v>4894.8</v>
      </c>
      <c r="K350" s="134"/>
      <c r="L350" s="65"/>
      <c r="M350" s="267">
        <f t="shared" si="189"/>
        <v>145783.09999999998</v>
      </c>
    </row>
    <row r="351" spans="1:18" ht="15" customHeight="1" x14ac:dyDescent="0.25">
      <c r="A351" s="9"/>
      <c r="B351" s="23"/>
      <c r="C351" s="222" t="s">
        <v>60</v>
      </c>
      <c r="D351" s="264">
        <f>D354</f>
        <v>214820.01</v>
      </c>
      <c r="E351" s="54">
        <f>E354</f>
        <v>457768.79000000004</v>
      </c>
      <c r="F351" s="71">
        <f>F354</f>
        <v>485713.25</v>
      </c>
      <c r="G351" s="192">
        <f>G354</f>
        <v>133099.21</v>
      </c>
      <c r="H351" s="393">
        <f>H354</f>
        <v>91666.66</v>
      </c>
      <c r="I351" s="3">
        <v>0</v>
      </c>
      <c r="J351" s="52">
        <v>0</v>
      </c>
      <c r="K351" s="134"/>
      <c r="L351" s="65"/>
      <c r="M351" s="267">
        <f t="shared" si="189"/>
        <v>1383067.92</v>
      </c>
    </row>
    <row r="352" spans="1:18" ht="15" customHeight="1" x14ac:dyDescent="0.25">
      <c r="A352" s="387"/>
      <c r="B352" s="23"/>
      <c r="C352" s="399" t="s">
        <v>158</v>
      </c>
      <c r="D352" s="264">
        <f>D354</f>
        <v>214820.01</v>
      </c>
      <c r="E352" s="264">
        <f t="shared" ref="E352:G352" si="193">E354</f>
        <v>457768.79000000004</v>
      </c>
      <c r="F352" s="264">
        <f t="shared" si="193"/>
        <v>485713.25</v>
      </c>
      <c r="G352" s="265">
        <f t="shared" si="193"/>
        <v>133099.21</v>
      </c>
      <c r="H352" s="400">
        <v>0</v>
      </c>
      <c r="I352" s="388"/>
      <c r="J352" s="388">
        <v>0</v>
      </c>
      <c r="K352" s="134"/>
      <c r="L352" s="65"/>
      <c r="M352" s="267">
        <f t="shared" si="189"/>
        <v>1291401.26</v>
      </c>
    </row>
    <row r="353" spans="1:13" ht="15" customHeight="1" x14ac:dyDescent="0.25">
      <c r="A353" s="387"/>
      <c r="B353" s="23"/>
      <c r="C353" s="399" t="s">
        <v>159</v>
      </c>
      <c r="D353" s="264">
        <v>0</v>
      </c>
      <c r="E353" s="400">
        <v>0</v>
      </c>
      <c r="F353" s="400">
        <v>0</v>
      </c>
      <c r="G353" s="400">
        <v>0</v>
      </c>
      <c r="H353" s="393">
        <f>H354</f>
        <v>91666.66</v>
      </c>
      <c r="I353" s="388"/>
      <c r="J353" s="400">
        <f t="shared" ref="J353" si="194">J354</f>
        <v>0</v>
      </c>
      <c r="K353" s="134"/>
      <c r="L353" s="65"/>
      <c r="M353" s="267">
        <f t="shared" si="189"/>
        <v>91666.66</v>
      </c>
    </row>
    <row r="354" spans="1:13" ht="61.5" customHeight="1" x14ac:dyDescent="0.25">
      <c r="A354" s="9"/>
      <c r="B354" s="23"/>
      <c r="C354" s="274" t="s">
        <v>154</v>
      </c>
      <c r="D354" s="257">
        <v>214820.01</v>
      </c>
      <c r="E354" s="54">
        <f>E365+E383+E404</f>
        <v>457768.79000000004</v>
      </c>
      <c r="F354" s="71">
        <f>F362+F401+F426</f>
        <v>485713.25</v>
      </c>
      <c r="G354" s="192">
        <f>G365+G404+G426</f>
        <v>133099.21</v>
      </c>
      <c r="H354" s="393">
        <f>H365</f>
        <v>91666.66</v>
      </c>
      <c r="I354" s="3">
        <v>0</v>
      </c>
      <c r="J354" s="52">
        <v>0</v>
      </c>
      <c r="K354" s="134"/>
      <c r="L354" s="185"/>
      <c r="M354" s="267">
        <f t="shared" si="189"/>
        <v>1383067.92</v>
      </c>
    </row>
    <row r="355" spans="1:13" ht="24.75" customHeight="1" x14ac:dyDescent="0.25">
      <c r="A355" s="9"/>
      <c r="B355" s="23"/>
      <c r="C355" s="222" t="s">
        <v>61</v>
      </c>
      <c r="D355" s="266">
        <f>D358</f>
        <v>24872.2</v>
      </c>
      <c r="E355" s="63">
        <f>E358</f>
        <v>36844.530000000006</v>
      </c>
      <c r="F355" s="63">
        <f t="shared" ref="F355:I355" si="195">F358</f>
        <v>40383.899999999994</v>
      </c>
      <c r="G355" s="193">
        <f>G358</f>
        <v>10111.77</v>
      </c>
      <c r="H355" s="63">
        <f t="shared" si="195"/>
        <v>49221.64</v>
      </c>
      <c r="I355" s="63">
        <f t="shared" si="195"/>
        <v>10623.3</v>
      </c>
      <c r="J355" s="63">
        <f>J358</f>
        <v>4894.8</v>
      </c>
      <c r="K355" s="131"/>
      <c r="L355" s="65"/>
      <c r="M355" s="267">
        <f t="shared" si="189"/>
        <v>166328.84</v>
      </c>
    </row>
    <row r="356" spans="1:13" ht="13.5" customHeight="1" x14ac:dyDescent="0.25">
      <c r="A356" s="387"/>
      <c r="B356" s="23"/>
      <c r="C356" s="399" t="s">
        <v>158</v>
      </c>
      <c r="D356" s="266">
        <f>D358</f>
        <v>24872.2</v>
      </c>
      <c r="E356" s="266">
        <f t="shared" ref="E356:G356" si="196">E358</f>
        <v>36844.530000000006</v>
      </c>
      <c r="F356" s="266">
        <f t="shared" si="196"/>
        <v>40383.899999999994</v>
      </c>
      <c r="G356" s="266">
        <f t="shared" si="196"/>
        <v>10111.77</v>
      </c>
      <c r="H356" s="167">
        <v>0</v>
      </c>
      <c r="I356" s="167"/>
      <c r="J356" s="167">
        <v>0</v>
      </c>
      <c r="K356" s="131"/>
      <c r="L356" s="65"/>
      <c r="M356" s="267">
        <f t="shared" si="189"/>
        <v>112212.4</v>
      </c>
    </row>
    <row r="357" spans="1:13" ht="15" customHeight="1" x14ac:dyDescent="0.25">
      <c r="A357" s="387"/>
      <c r="B357" s="23"/>
      <c r="C357" s="399" t="s">
        <v>159</v>
      </c>
      <c r="D357" s="385">
        <v>0</v>
      </c>
      <c r="E357" s="167">
        <v>0</v>
      </c>
      <c r="F357" s="167">
        <v>0</v>
      </c>
      <c r="G357" s="167">
        <v>0</v>
      </c>
      <c r="H357" s="396">
        <f>H358</f>
        <v>49221.64</v>
      </c>
      <c r="I357" s="396"/>
      <c r="J357" s="396">
        <f t="shared" ref="J357" si="197">J358</f>
        <v>4894.8</v>
      </c>
      <c r="K357" s="131"/>
      <c r="L357" s="65"/>
      <c r="M357" s="267">
        <f t="shared" si="189"/>
        <v>54116.44</v>
      </c>
    </row>
    <row r="358" spans="1:13" ht="48.75" customHeight="1" x14ac:dyDescent="0.25">
      <c r="A358" s="31"/>
      <c r="B358" s="39"/>
      <c r="C358" s="274" t="s">
        <v>154</v>
      </c>
      <c r="D358" s="266">
        <v>24872.2</v>
      </c>
      <c r="E358" s="63">
        <f>E369+E386+E394+E408+E420</f>
        <v>36844.530000000006</v>
      </c>
      <c r="F358" s="63">
        <f>F369+F377+F386+F394+F408+F420+F430+F449+F439</f>
        <v>40383.899999999994</v>
      </c>
      <c r="G358" s="193">
        <f>G369+G430+G439</f>
        <v>10111.77</v>
      </c>
      <c r="H358" s="169">
        <f>H369</f>
        <v>49221.64</v>
      </c>
      <c r="I358" s="169">
        <f>I369+I386+I449+0+I439</f>
        <v>10623.3</v>
      </c>
      <c r="J358" s="169">
        <f>J369+J386+J449+0+J439</f>
        <v>4894.8</v>
      </c>
      <c r="K358" s="131"/>
      <c r="L358" s="65"/>
      <c r="M358" s="267">
        <f t="shared" si="189"/>
        <v>166328.84</v>
      </c>
    </row>
    <row r="359" spans="1:13" ht="99" customHeight="1" x14ac:dyDescent="0.25">
      <c r="A359" s="182" t="s">
        <v>126</v>
      </c>
      <c r="B359" s="462" t="s">
        <v>167</v>
      </c>
      <c r="C359" s="233" t="s">
        <v>51</v>
      </c>
      <c r="D359" s="257">
        <v>100171.02</v>
      </c>
      <c r="E359" s="63">
        <f>E362+E366</f>
        <v>123661.34</v>
      </c>
      <c r="F359" s="63">
        <f>F362+F366</f>
        <v>78567.33</v>
      </c>
      <c r="G359" s="76">
        <f>G362+G366</f>
        <v>135526.15</v>
      </c>
      <c r="H359" s="86">
        <f>H362+H366</f>
        <v>140888.29999999999</v>
      </c>
      <c r="I359" s="76">
        <v>4823.3</v>
      </c>
      <c r="J359" s="277">
        <f>J362+J366</f>
        <v>4894.8</v>
      </c>
      <c r="K359" s="131"/>
      <c r="L359" s="65"/>
      <c r="M359" s="267">
        <f t="shared" si="189"/>
        <v>583708.93999999994</v>
      </c>
    </row>
    <row r="360" spans="1:13" ht="21" customHeight="1" x14ac:dyDescent="0.25">
      <c r="A360" s="395"/>
      <c r="B360" s="173"/>
      <c r="C360" s="399" t="s">
        <v>158</v>
      </c>
      <c r="D360" s="392">
        <f>D359</f>
        <v>100171.02</v>
      </c>
      <c r="E360" s="392">
        <f t="shared" ref="E360:G360" si="198">E359</f>
        <v>123661.34</v>
      </c>
      <c r="F360" s="392">
        <f t="shared" si="198"/>
        <v>78567.33</v>
      </c>
      <c r="G360" s="266">
        <f t="shared" si="198"/>
        <v>135526.15</v>
      </c>
      <c r="H360" s="167">
        <v>0</v>
      </c>
      <c r="I360" s="167"/>
      <c r="J360" s="167">
        <v>0</v>
      </c>
      <c r="K360" s="131"/>
      <c r="L360" s="65"/>
      <c r="M360" s="267">
        <f t="shared" si="189"/>
        <v>437925.83999999997</v>
      </c>
    </row>
    <row r="361" spans="1:13" x14ac:dyDescent="0.25">
      <c r="A361" s="9"/>
      <c r="B361" s="11"/>
      <c r="C361" s="399" t="s">
        <v>159</v>
      </c>
      <c r="D361" s="250">
        <v>0</v>
      </c>
      <c r="E361" s="3">
        <v>0</v>
      </c>
      <c r="F361" s="3">
        <v>0</v>
      </c>
      <c r="G361" s="3">
        <v>0</v>
      </c>
      <c r="H361" s="393">
        <f>H359</f>
        <v>140888.29999999999</v>
      </c>
      <c r="I361" s="3">
        <v>0</v>
      </c>
      <c r="J361" s="393">
        <f t="shared" ref="J361" si="199">J359</f>
        <v>4894.8</v>
      </c>
      <c r="K361" s="134"/>
      <c r="L361" s="65"/>
      <c r="M361" s="267">
        <f t="shared" si="189"/>
        <v>145783.09999999998</v>
      </c>
    </row>
    <row r="362" spans="1:13" ht="12.75" customHeight="1" x14ac:dyDescent="0.25">
      <c r="A362" s="9"/>
      <c r="B362" s="23"/>
      <c r="C362" s="222" t="s">
        <v>60</v>
      </c>
      <c r="D362" s="264">
        <f>D365</f>
        <v>93740.79</v>
      </c>
      <c r="E362" s="54">
        <f>E365</f>
        <v>116106.14</v>
      </c>
      <c r="F362" s="54">
        <f>F365</f>
        <v>71610</v>
      </c>
      <c r="G362" s="452">
        <f>G365</f>
        <v>126016.72</v>
      </c>
      <c r="H362" s="393">
        <f>H365</f>
        <v>91666.66</v>
      </c>
      <c r="I362" s="3">
        <v>0</v>
      </c>
      <c r="J362" s="52">
        <v>0</v>
      </c>
      <c r="K362" s="134"/>
      <c r="L362" s="65"/>
      <c r="M362" s="267">
        <f t="shared" si="189"/>
        <v>499140.31</v>
      </c>
    </row>
    <row r="363" spans="1:13" ht="12.75" customHeight="1" x14ac:dyDescent="0.25">
      <c r="A363" s="387"/>
      <c r="B363" s="23"/>
      <c r="C363" s="399" t="s">
        <v>158</v>
      </c>
      <c r="D363" s="264">
        <f>D362</f>
        <v>93740.79</v>
      </c>
      <c r="E363" s="264">
        <f t="shared" ref="E363:G363" si="200">E362</f>
        <v>116106.14</v>
      </c>
      <c r="F363" s="264">
        <f t="shared" si="200"/>
        <v>71610</v>
      </c>
      <c r="G363" s="265">
        <f t="shared" si="200"/>
        <v>126016.72</v>
      </c>
      <c r="H363" s="400">
        <v>0</v>
      </c>
      <c r="I363" s="388"/>
      <c r="J363" s="388">
        <v>0</v>
      </c>
      <c r="K363" s="134"/>
      <c r="L363" s="65"/>
      <c r="M363" s="267">
        <f t="shared" si="189"/>
        <v>407473.64999999997</v>
      </c>
    </row>
    <row r="364" spans="1:13" ht="12.75" customHeight="1" x14ac:dyDescent="0.25">
      <c r="A364" s="387"/>
      <c r="B364" s="23"/>
      <c r="C364" s="399" t="s">
        <v>159</v>
      </c>
      <c r="D364" s="264">
        <v>0</v>
      </c>
      <c r="E364" s="400">
        <v>0</v>
      </c>
      <c r="F364" s="400">
        <v>0</v>
      </c>
      <c r="G364" s="388">
        <v>0</v>
      </c>
      <c r="H364" s="393">
        <f>H362</f>
        <v>91666.66</v>
      </c>
      <c r="I364" s="388"/>
      <c r="J364" s="400">
        <f t="shared" ref="J364" si="201">J362</f>
        <v>0</v>
      </c>
      <c r="K364" s="134"/>
      <c r="L364" s="65"/>
      <c r="M364" s="267">
        <f t="shared" si="189"/>
        <v>91666.66</v>
      </c>
    </row>
    <row r="365" spans="1:13" ht="47.25" customHeight="1" x14ac:dyDescent="0.25">
      <c r="A365" s="9"/>
      <c r="B365" s="23"/>
      <c r="C365" s="274" t="s">
        <v>154</v>
      </c>
      <c r="D365" s="257">
        <v>93740.79</v>
      </c>
      <c r="E365" s="54">
        <v>116106.14</v>
      </c>
      <c r="F365" s="54">
        <v>71610</v>
      </c>
      <c r="G365" s="452">
        <v>126016.72</v>
      </c>
      <c r="H365" s="393">
        <v>91666.66</v>
      </c>
      <c r="I365" s="3">
        <v>0</v>
      </c>
      <c r="J365" s="52">
        <v>0</v>
      </c>
      <c r="K365" s="134"/>
      <c r="L365" s="65"/>
      <c r="M365" s="267">
        <f t="shared" si="189"/>
        <v>499140.31</v>
      </c>
    </row>
    <row r="366" spans="1:13" ht="26.25" customHeight="1" x14ac:dyDescent="0.25">
      <c r="A366" s="9"/>
      <c r="B366" s="23"/>
      <c r="C366" s="222" t="s">
        <v>61</v>
      </c>
      <c r="D366" s="257">
        <f>D369</f>
        <v>6430.24</v>
      </c>
      <c r="E366" s="80">
        <f>E369</f>
        <v>7555.2</v>
      </c>
      <c r="F366" s="89">
        <f>F369</f>
        <v>6957.33</v>
      </c>
      <c r="G366" s="80">
        <f>G369</f>
        <v>9509.43</v>
      </c>
      <c r="H366" s="80">
        <f>H369</f>
        <v>49221.64</v>
      </c>
      <c r="I366" s="80">
        <v>4823.3</v>
      </c>
      <c r="J366" s="80">
        <f>J369</f>
        <v>4894.8</v>
      </c>
      <c r="K366" s="141"/>
      <c r="L366" s="65"/>
      <c r="M366" s="267">
        <f t="shared" si="189"/>
        <v>84568.640000000014</v>
      </c>
    </row>
    <row r="367" spans="1:13" ht="20.25" customHeight="1" x14ac:dyDescent="0.25">
      <c r="A367" s="387"/>
      <c r="B367" s="23"/>
      <c r="C367" s="399" t="s">
        <v>158</v>
      </c>
      <c r="D367" s="392">
        <f>D369</f>
        <v>6430.24</v>
      </c>
      <c r="E367" s="266">
        <f t="shared" ref="E367:G367" si="202">E369</f>
        <v>7555.2</v>
      </c>
      <c r="F367" s="392">
        <f t="shared" si="202"/>
        <v>6957.33</v>
      </c>
      <c r="G367" s="392">
        <f t="shared" si="202"/>
        <v>9509.43</v>
      </c>
      <c r="H367" s="243">
        <v>0</v>
      </c>
      <c r="I367" s="243"/>
      <c r="J367" s="243">
        <v>0</v>
      </c>
      <c r="K367" s="141"/>
      <c r="L367" s="65"/>
      <c r="M367" s="267">
        <f t="shared" si="189"/>
        <v>30452.199999999997</v>
      </c>
    </row>
    <row r="368" spans="1:13" ht="18" customHeight="1" x14ac:dyDescent="0.25">
      <c r="A368" s="387"/>
      <c r="B368" s="23"/>
      <c r="C368" s="399" t="s">
        <v>159</v>
      </c>
      <c r="D368" s="392">
        <v>0</v>
      </c>
      <c r="E368" s="243">
        <v>0</v>
      </c>
      <c r="F368" s="420">
        <v>0</v>
      </c>
      <c r="G368" s="243">
        <v>0</v>
      </c>
      <c r="H368" s="80">
        <f>H369</f>
        <v>49221.64</v>
      </c>
      <c r="I368" s="80"/>
      <c r="J368" s="80">
        <f t="shared" ref="J368" si="203">J369</f>
        <v>4894.8</v>
      </c>
      <c r="K368" s="141"/>
      <c r="L368" s="65"/>
      <c r="M368" s="267">
        <f t="shared" si="189"/>
        <v>54116.44</v>
      </c>
    </row>
    <row r="369" spans="1:13" ht="56.25" customHeight="1" x14ac:dyDescent="0.25">
      <c r="A369" s="31"/>
      <c r="B369" s="39"/>
      <c r="C369" s="274" t="s">
        <v>154</v>
      </c>
      <c r="D369" s="271">
        <v>6430.24</v>
      </c>
      <c r="E369" s="80">
        <v>7555.2</v>
      </c>
      <c r="F369" s="80">
        <v>6957.33</v>
      </c>
      <c r="G369" s="80">
        <v>9509.43</v>
      </c>
      <c r="H369" s="80">
        <v>49221.64</v>
      </c>
      <c r="I369" s="80">
        <v>4823.3</v>
      </c>
      <c r="J369" s="80">
        <v>4894.8</v>
      </c>
      <c r="K369" s="131"/>
      <c r="L369" s="65"/>
      <c r="M369" s="267">
        <f t="shared" si="189"/>
        <v>84568.640000000014</v>
      </c>
    </row>
    <row r="370" spans="1:13" ht="83.25" customHeight="1" x14ac:dyDescent="0.25">
      <c r="A370" s="515" t="s">
        <v>119</v>
      </c>
      <c r="B370" s="462" t="s">
        <v>128</v>
      </c>
      <c r="C370" s="502" t="s">
        <v>51</v>
      </c>
      <c r="D370" s="480">
        <v>0</v>
      </c>
      <c r="E370" s="480">
        <v>0</v>
      </c>
      <c r="F370" s="489">
        <f>F375</f>
        <v>135</v>
      </c>
      <c r="G370" s="480">
        <v>0</v>
      </c>
      <c r="H370" s="480">
        <v>0</v>
      </c>
      <c r="I370" s="480">
        <v>0</v>
      </c>
      <c r="J370" s="480">
        <v>0</v>
      </c>
      <c r="K370" s="134"/>
      <c r="L370" s="65"/>
      <c r="M370" s="267">
        <f t="shared" si="189"/>
        <v>135</v>
      </c>
    </row>
    <row r="371" spans="1:13" x14ac:dyDescent="0.25">
      <c r="A371" s="516"/>
      <c r="B371" s="11"/>
      <c r="C371" s="503"/>
      <c r="D371" s="480"/>
      <c r="E371" s="480"/>
      <c r="F371" s="480"/>
      <c r="G371" s="480"/>
      <c r="H371" s="480"/>
      <c r="I371" s="480"/>
      <c r="J371" s="480"/>
      <c r="K371" s="134"/>
      <c r="L371" s="65"/>
      <c r="M371" s="267">
        <f t="shared" si="189"/>
        <v>0</v>
      </c>
    </row>
    <row r="372" spans="1:13" x14ac:dyDescent="0.25">
      <c r="A372" s="395"/>
      <c r="B372" s="394"/>
      <c r="C372" s="399" t="s">
        <v>158</v>
      </c>
      <c r="D372" s="388">
        <f>D370</f>
        <v>0</v>
      </c>
      <c r="E372" s="388">
        <f t="shared" ref="E372:J372" si="204">E370</f>
        <v>0</v>
      </c>
      <c r="F372" s="393">
        <f t="shared" si="204"/>
        <v>135</v>
      </c>
      <c r="G372" s="388">
        <f t="shared" si="204"/>
        <v>0</v>
      </c>
      <c r="H372" s="388">
        <f t="shared" si="204"/>
        <v>0</v>
      </c>
      <c r="I372" s="388">
        <f t="shared" si="204"/>
        <v>0</v>
      </c>
      <c r="J372" s="388">
        <f t="shared" si="204"/>
        <v>0</v>
      </c>
      <c r="K372" s="134"/>
      <c r="L372" s="65"/>
      <c r="M372" s="267">
        <f t="shared" si="189"/>
        <v>135</v>
      </c>
    </row>
    <row r="373" spans="1:13" ht="17.25" customHeight="1" x14ac:dyDescent="0.25">
      <c r="A373" s="9"/>
      <c r="B373" s="12"/>
      <c r="C373" s="399" t="s">
        <v>159</v>
      </c>
      <c r="D373" s="250">
        <v>0</v>
      </c>
      <c r="E373" s="3">
        <v>0</v>
      </c>
      <c r="F373" s="3">
        <v>0</v>
      </c>
      <c r="G373" s="3">
        <v>0</v>
      </c>
      <c r="H373" s="3">
        <v>0</v>
      </c>
      <c r="I373" s="3">
        <v>0</v>
      </c>
      <c r="J373" s="52">
        <v>0</v>
      </c>
      <c r="K373" s="134"/>
      <c r="L373" s="65"/>
      <c r="M373" s="267">
        <f t="shared" si="189"/>
        <v>0</v>
      </c>
    </row>
    <row r="374" spans="1:13" ht="18.75" customHeight="1" x14ac:dyDescent="0.25">
      <c r="A374" s="9"/>
      <c r="B374" s="23"/>
      <c r="C374" s="222" t="s">
        <v>60</v>
      </c>
      <c r="D374" s="258">
        <v>0</v>
      </c>
      <c r="E374" s="3">
        <v>0</v>
      </c>
      <c r="F374" s="3">
        <v>0</v>
      </c>
      <c r="G374" s="3">
        <v>0</v>
      </c>
      <c r="H374" s="2">
        <v>0</v>
      </c>
      <c r="I374" s="3">
        <v>0</v>
      </c>
      <c r="J374" s="53">
        <v>0</v>
      </c>
      <c r="K374" s="133"/>
      <c r="L374" s="65"/>
      <c r="M374" s="267">
        <f t="shared" si="189"/>
        <v>0</v>
      </c>
    </row>
    <row r="375" spans="1:13" ht="27.75" customHeight="1" x14ac:dyDescent="0.25">
      <c r="A375" s="9"/>
      <c r="B375" s="23"/>
      <c r="C375" s="222" t="s">
        <v>61</v>
      </c>
      <c r="D375" s="258">
        <v>0</v>
      </c>
      <c r="E375" s="3">
        <v>0</v>
      </c>
      <c r="F375" s="171">
        <f>F377</f>
        <v>135</v>
      </c>
      <c r="G375" s="3">
        <v>0</v>
      </c>
      <c r="H375" s="2">
        <v>0</v>
      </c>
      <c r="I375" s="3">
        <v>0</v>
      </c>
      <c r="J375" s="53">
        <v>0</v>
      </c>
      <c r="K375" s="133"/>
      <c r="L375" s="65"/>
      <c r="M375" s="267">
        <f t="shared" si="189"/>
        <v>135</v>
      </c>
    </row>
    <row r="376" spans="1:13" ht="23.25" customHeight="1" x14ac:dyDescent="0.25">
      <c r="A376" s="387"/>
      <c r="B376" s="23"/>
      <c r="C376" s="399" t="s">
        <v>158</v>
      </c>
      <c r="D376" s="391">
        <f>D377</f>
        <v>0</v>
      </c>
      <c r="E376" s="391">
        <f t="shared" ref="E376:J376" si="205">E377</f>
        <v>0</v>
      </c>
      <c r="F376" s="391">
        <f t="shared" si="205"/>
        <v>135</v>
      </c>
      <c r="G376" s="391">
        <f t="shared" si="205"/>
        <v>0</v>
      </c>
      <c r="H376" s="391">
        <f t="shared" si="205"/>
        <v>0</v>
      </c>
      <c r="I376" s="391">
        <f t="shared" si="205"/>
        <v>0</v>
      </c>
      <c r="J376" s="391">
        <f t="shared" si="205"/>
        <v>0</v>
      </c>
      <c r="K376" s="133"/>
      <c r="L376" s="65"/>
      <c r="M376" s="267">
        <f t="shared" si="189"/>
        <v>135</v>
      </c>
    </row>
    <row r="377" spans="1:13" ht="63.75" customHeight="1" x14ac:dyDescent="0.25">
      <c r="A377" s="31"/>
      <c r="B377" s="39"/>
      <c r="C377" s="274" t="s">
        <v>154</v>
      </c>
      <c r="D377" s="258">
        <v>0</v>
      </c>
      <c r="E377" s="3">
        <v>0</v>
      </c>
      <c r="F377" s="171">
        <v>135</v>
      </c>
      <c r="G377" s="3">
        <v>0</v>
      </c>
      <c r="H377" s="2">
        <v>0</v>
      </c>
      <c r="I377" s="3">
        <v>0</v>
      </c>
      <c r="J377" s="53">
        <v>0</v>
      </c>
      <c r="K377" s="133"/>
      <c r="L377" s="65"/>
      <c r="M377" s="267">
        <f t="shared" si="189"/>
        <v>135</v>
      </c>
    </row>
    <row r="378" spans="1:13" ht="60" customHeight="1" x14ac:dyDescent="0.25">
      <c r="A378" s="515" t="s">
        <v>120</v>
      </c>
      <c r="B378" s="522" t="s">
        <v>63</v>
      </c>
      <c r="C378" s="524" t="s">
        <v>51</v>
      </c>
      <c r="D378" s="258">
        <v>127451.81</v>
      </c>
      <c r="E378" s="489">
        <f>E383+E386</f>
        <v>212618.88999999998</v>
      </c>
      <c r="F378" s="491">
        <v>0</v>
      </c>
      <c r="G378" s="491">
        <v>0</v>
      </c>
      <c r="H378" s="491">
        <v>0</v>
      </c>
      <c r="I378" s="491">
        <v>0</v>
      </c>
      <c r="J378" s="491">
        <v>0</v>
      </c>
      <c r="K378" s="133"/>
      <c r="L378" s="65"/>
      <c r="M378" s="267">
        <f t="shared" si="189"/>
        <v>340070.69999999995</v>
      </c>
    </row>
    <row r="379" spans="1:13" ht="15" hidden="1" customHeight="1" x14ac:dyDescent="0.25">
      <c r="A379" s="516"/>
      <c r="B379" s="523"/>
      <c r="C379" s="524"/>
      <c r="D379" s="262"/>
      <c r="E379" s="489"/>
      <c r="F379" s="491"/>
      <c r="G379" s="491"/>
      <c r="H379" s="491"/>
      <c r="I379" s="491"/>
      <c r="J379" s="491"/>
      <c r="K379" s="133"/>
      <c r="L379" s="65"/>
      <c r="M379" s="267">
        <f t="shared" si="189"/>
        <v>0</v>
      </c>
    </row>
    <row r="380" spans="1:13" ht="15" customHeight="1" x14ac:dyDescent="0.25">
      <c r="A380" s="395"/>
      <c r="B380" s="394"/>
      <c r="C380" s="399" t="s">
        <v>158</v>
      </c>
      <c r="D380" s="391">
        <f>D378</f>
        <v>127451.81</v>
      </c>
      <c r="E380" s="391">
        <f t="shared" ref="E380:J380" si="206">E378</f>
        <v>212618.88999999998</v>
      </c>
      <c r="F380" s="391">
        <f t="shared" si="206"/>
        <v>0</v>
      </c>
      <c r="G380" s="391">
        <f t="shared" si="206"/>
        <v>0</v>
      </c>
      <c r="H380" s="391">
        <f t="shared" si="206"/>
        <v>0</v>
      </c>
      <c r="I380" s="391">
        <f t="shared" si="206"/>
        <v>0</v>
      </c>
      <c r="J380" s="391">
        <f t="shared" si="206"/>
        <v>0</v>
      </c>
      <c r="K380" s="133"/>
      <c r="L380" s="65"/>
      <c r="M380" s="267">
        <f t="shared" si="189"/>
        <v>340070.69999999995</v>
      </c>
    </row>
    <row r="381" spans="1:13" ht="14.25" customHeight="1" x14ac:dyDescent="0.25">
      <c r="A381" s="9"/>
      <c r="B381" s="23"/>
      <c r="C381" s="399" t="s">
        <v>159</v>
      </c>
      <c r="D381" s="253">
        <v>0</v>
      </c>
      <c r="E381" s="67">
        <v>0</v>
      </c>
      <c r="F381" s="2">
        <v>0</v>
      </c>
      <c r="G381" s="160">
        <v>0</v>
      </c>
      <c r="H381" s="160">
        <v>0</v>
      </c>
      <c r="I381" s="2">
        <v>0</v>
      </c>
      <c r="J381" s="53">
        <v>0</v>
      </c>
      <c r="K381" s="133"/>
      <c r="L381" s="65"/>
      <c r="M381" s="267">
        <f t="shared" si="189"/>
        <v>0</v>
      </c>
    </row>
    <row r="382" spans="1:13" ht="18" customHeight="1" x14ac:dyDescent="0.25">
      <c r="A382" s="9"/>
      <c r="B382" s="23"/>
      <c r="C382" s="222" t="s">
        <v>60</v>
      </c>
      <c r="D382" s="257">
        <f>D383</f>
        <v>121079.22</v>
      </c>
      <c r="E382" s="47">
        <f>E383</f>
        <v>202067.43</v>
      </c>
      <c r="F382" s="2">
        <v>0</v>
      </c>
      <c r="G382" s="160">
        <v>0</v>
      </c>
      <c r="H382" s="160">
        <v>0</v>
      </c>
      <c r="I382" s="2">
        <v>0</v>
      </c>
      <c r="J382" s="53">
        <v>0</v>
      </c>
      <c r="K382" s="133"/>
      <c r="L382" s="65"/>
      <c r="M382" s="267">
        <f t="shared" si="189"/>
        <v>323146.65000000002</v>
      </c>
    </row>
    <row r="383" spans="1:13" ht="48" customHeight="1" x14ac:dyDescent="0.25">
      <c r="A383" s="9"/>
      <c r="B383" s="23"/>
      <c r="C383" s="274" t="s">
        <v>154</v>
      </c>
      <c r="D383" s="257">
        <v>121079.22</v>
      </c>
      <c r="E383" s="47">
        <v>202067.43</v>
      </c>
      <c r="F383" s="2">
        <v>0</v>
      </c>
      <c r="G383" s="160">
        <v>0</v>
      </c>
      <c r="H383" s="160">
        <v>0</v>
      </c>
      <c r="I383" s="2">
        <v>0</v>
      </c>
      <c r="J383" s="441">
        <v>0</v>
      </c>
      <c r="K383" s="133"/>
      <c r="L383" s="65"/>
      <c r="M383" s="267">
        <f t="shared" si="189"/>
        <v>323146.65000000002</v>
      </c>
    </row>
    <row r="384" spans="1:13" ht="28.5" customHeight="1" x14ac:dyDescent="0.25">
      <c r="A384" s="9"/>
      <c r="B384" s="23"/>
      <c r="C384" s="222" t="s">
        <v>61</v>
      </c>
      <c r="D384" s="257">
        <f>D386</f>
        <v>6372.59</v>
      </c>
      <c r="E384" s="47">
        <f>E386</f>
        <v>10551.46</v>
      </c>
      <c r="F384" s="2">
        <v>0</v>
      </c>
      <c r="G384" s="160">
        <v>0</v>
      </c>
      <c r="H384" s="160">
        <v>0</v>
      </c>
      <c r="I384" s="2">
        <v>0</v>
      </c>
      <c r="J384" s="441">
        <v>0</v>
      </c>
      <c r="K384" s="133"/>
      <c r="L384" s="65"/>
      <c r="M384" s="267">
        <f t="shared" si="189"/>
        <v>16924.05</v>
      </c>
    </row>
    <row r="385" spans="1:13" ht="19.5" customHeight="1" x14ac:dyDescent="0.25">
      <c r="A385" s="387"/>
      <c r="B385" s="23"/>
      <c r="C385" s="399" t="s">
        <v>158</v>
      </c>
      <c r="D385" s="392">
        <f>D386</f>
        <v>6372.59</v>
      </c>
      <c r="E385" s="392">
        <f t="shared" ref="E385:J385" si="207">E386</f>
        <v>10551.46</v>
      </c>
      <c r="F385" s="392">
        <f t="shared" si="207"/>
        <v>0</v>
      </c>
      <c r="G385" s="392">
        <f t="shared" si="207"/>
        <v>0</v>
      </c>
      <c r="H385" s="392">
        <f t="shared" si="207"/>
        <v>0</v>
      </c>
      <c r="I385" s="392">
        <f t="shared" si="207"/>
        <v>0</v>
      </c>
      <c r="J385" s="441">
        <f t="shared" si="207"/>
        <v>0</v>
      </c>
      <c r="K385" s="133"/>
      <c r="L385" s="65"/>
      <c r="M385" s="267">
        <f t="shared" si="189"/>
        <v>16924.05</v>
      </c>
    </row>
    <row r="386" spans="1:13" ht="57.75" customHeight="1" x14ac:dyDescent="0.25">
      <c r="A386" s="31"/>
      <c r="B386" s="39"/>
      <c r="C386" s="274" t="s">
        <v>154</v>
      </c>
      <c r="D386" s="476">
        <v>6372.59</v>
      </c>
      <c r="E386" s="3">
        <v>10551.46</v>
      </c>
      <c r="F386" s="2">
        <v>0</v>
      </c>
      <c r="G386" s="160">
        <v>0</v>
      </c>
      <c r="H386" s="160">
        <v>0</v>
      </c>
      <c r="I386" s="2">
        <v>0</v>
      </c>
      <c r="J386" s="441">
        <v>0</v>
      </c>
      <c r="K386" s="133"/>
      <c r="L386" s="65"/>
      <c r="M386" s="267">
        <f t="shared" si="189"/>
        <v>16924.05</v>
      </c>
    </row>
    <row r="387" spans="1:13" ht="68.099999999999994" customHeight="1" x14ac:dyDescent="0.25">
      <c r="A387" s="515" t="s">
        <v>121</v>
      </c>
      <c r="B387" s="499" t="s">
        <v>64</v>
      </c>
      <c r="C387" s="520" t="s">
        <v>51</v>
      </c>
      <c r="D387" s="477"/>
      <c r="E387" s="483">
        <v>3677.73</v>
      </c>
      <c r="F387" s="491">
        <v>0</v>
      </c>
      <c r="G387" s="491">
        <v>0</v>
      </c>
      <c r="H387" s="491">
        <v>0</v>
      </c>
      <c r="I387" s="491">
        <v>0</v>
      </c>
      <c r="J387" s="491">
        <v>0</v>
      </c>
      <c r="K387" s="133"/>
      <c r="L387" s="65"/>
      <c r="M387" s="267">
        <f t="shared" si="189"/>
        <v>3677.73</v>
      </c>
    </row>
    <row r="388" spans="1:13" ht="51.75" customHeight="1" x14ac:dyDescent="0.25">
      <c r="A388" s="516"/>
      <c r="B388" s="500"/>
      <c r="C388" s="521"/>
      <c r="D388" s="242">
        <f>D393</f>
        <v>12069.39</v>
      </c>
      <c r="E388" s="483"/>
      <c r="F388" s="491"/>
      <c r="G388" s="491"/>
      <c r="H388" s="491"/>
      <c r="I388" s="491"/>
      <c r="J388" s="491"/>
      <c r="K388" s="133"/>
      <c r="L388" s="65"/>
      <c r="M388" s="267">
        <f t="shared" si="189"/>
        <v>12069.39</v>
      </c>
    </row>
    <row r="389" spans="1:13" ht="15" customHeight="1" x14ac:dyDescent="0.25">
      <c r="A389" s="395"/>
      <c r="B389" s="394"/>
      <c r="C389" s="399" t="s">
        <v>158</v>
      </c>
      <c r="D389" s="419">
        <f>D387</f>
        <v>0</v>
      </c>
      <c r="E389" s="392">
        <f t="shared" ref="E389:J389" si="208">E387</f>
        <v>3677.73</v>
      </c>
      <c r="F389" s="392">
        <f t="shared" si="208"/>
        <v>0</v>
      </c>
      <c r="G389" s="392">
        <f t="shared" si="208"/>
        <v>0</v>
      </c>
      <c r="H389" s="392">
        <f t="shared" si="208"/>
        <v>0</v>
      </c>
      <c r="I389" s="392">
        <f t="shared" si="208"/>
        <v>0</v>
      </c>
      <c r="J389" s="391">
        <f t="shared" si="208"/>
        <v>0</v>
      </c>
      <c r="K389" s="133"/>
      <c r="L389" s="65"/>
      <c r="M389" s="267">
        <f t="shared" si="189"/>
        <v>3677.73</v>
      </c>
    </row>
    <row r="390" spans="1:13" ht="12.95" customHeight="1" x14ac:dyDescent="0.25">
      <c r="A390" s="18"/>
      <c r="B390" s="12"/>
      <c r="C390" s="399" t="s">
        <v>159</v>
      </c>
      <c r="D390" s="250">
        <v>0</v>
      </c>
      <c r="E390" s="3">
        <v>0</v>
      </c>
      <c r="F390" s="2">
        <v>0</v>
      </c>
      <c r="G390" s="2">
        <v>0</v>
      </c>
      <c r="H390" s="2">
        <v>0</v>
      </c>
      <c r="I390" s="2">
        <v>0</v>
      </c>
      <c r="J390" s="53">
        <v>0</v>
      </c>
      <c r="K390" s="133"/>
      <c r="L390" s="65"/>
      <c r="M390" s="267">
        <f t="shared" si="189"/>
        <v>0</v>
      </c>
    </row>
    <row r="391" spans="1:13" ht="14.1" customHeight="1" x14ac:dyDescent="0.25">
      <c r="A391" s="18"/>
      <c r="B391" s="12"/>
      <c r="C391" s="222" t="s">
        <v>60</v>
      </c>
      <c r="D391" s="250">
        <v>0</v>
      </c>
      <c r="E391" s="3">
        <v>0</v>
      </c>
      <c r="F391" s="2">
        <v>0</v>
      </c>
      <c r="G391" s="2">
        <v>0</v>
      </c>
      <c r="H391" s="2">
        <v>0</v>
      </c>
      <c r="I391" s="2">
        <v>0</v>
      </c>
      <c r="J391" s="53">
        <v>0</v>
      </c>
      <c r="K391" s="133"/>
      <c r="L391" s="65"/>
      <c r="M391" s="267">
        <f t="shared" si="189"/>
        <v>0</v>
      </c>
    </row>
    <row r="392" spans="1:13" ht="25.5" customHeight="1" x14ac:dyDescent="0.25">
      <c r="A392" s="18"/>
      <c r="B392" s="12"/>
      <c r="C392" s="222" t="s">
        <v>61</v>
      </c>
      <c r="D392" s="257">
        <f>D394</f>
        <v>12069.39</v>
      </c>
      <c r="E392" s="3">
        <v>3677.73</v>
      </c>
      <c r="F392" s="2">
        <v>0</v>
      </c>
      <c r="G392" s="2">
        <v>0</v>
      </c>
      <c r="H392" s="2">
        <v>0</v>
      </c>
      <c r="I392" s="2">
        <v>0</v>
      </c>
      <c r="J392" s="441">
        <v>0</v>
      </c>
      <c r="K392" s="133"/>
      <c r="L392" s="65"/>
      <c r="M392" s="267">
        <f t="shared" si="189"/>
        <v>15747.119999999999</v>
      </c>
    </row>
    <row r="393" spans="1:13" ht="17.25" customHeight="1" x14ac:dyDescent="0.25">
      <c r="A393" s="395"/>
      <c r="B393" s="390"/>
      <c r="C393" s="399" t="s">
        <v>158</v>
      </c>
      <c r="D393" s="392">
        <f>D394</f>
        <v>12069.39</v>
      </c>
      <c r="E393" s="392">
        <f t="shared" ref="E393:J393" si="209">E394</f>
        <v>3677.73</v>
      </c>
      <c r="F393" s="392">
        <f t="shared" si="209"/>
        <v>0</v>
      </c>
      <c r="G393" s="392">
        <f t="shared" si="209"/>
        <v>0</v>
      </c>
      <c r="H393" s="392">
        <f t="shared" si="209"/>
        <v>0</v>
      </c>
      <c r="I393" s="392">
        <f t="shared" si="209"/>
        <v>0</v>
      </c>
      <c r="J393" s="441">
        <f t="shared" si="209"/>
        <v>0</v>
      </c>
      <c r="K393" s="133"/>
      <c r="L393" s="65"/>
      <c r="M393" s="267">
        <f t="shared" si="189"/>
        <v>15747.119999999999</v>
      </c>
    </row>
    <row r="394" spans="1:13" ht="51.75" customHeight="1" x14ac:dyDescent="0.25">
      <c r="A394" s="36"/>
      <c r="B394" s="32"/>
      <c r="C394" s="274" t="s">
        <v>154</v>
      </c>
      <c r="D394" s="257">
        <v>12069.39</v>
      </c>
      <c r="E394" s="3">
        <v>3677.73</v>
      </c>
      <c r="F394" s="2">
        <v>0</v>
      </c>
      <c r="G394" s="2">
        <v>0</v>
      </c>
      <c r="H394" s="2">
        <v>0</v>
      </c>
      <c r="I394" s="2">
        <v>0</v>
      </c>
      <c r="J394" s="441">
        <v>0</v>
      </c>
      <c r="K394" s="133"/>
      <c r="L394" s="65"/>
      <c r="M394" s="267">
        <f t="shared" si="189"/>
        <v>15747.119999999999</v>
      </c>
    </row>
    <row r="395" spans="1:13" ht="81.75" customHeight="1" x14ac:dyDescent="0.25">
      <c r="A395" s="515" t="s">
        <v>122</v>
      </c>
      <c r="B395" s="460" t="s">
        <v>65</v>
      </c>
      <c r="C395" s="502" t="s">
        <v>51</v>
      </c>
      <c r="D395" s="586">
        <v>0</v>
      </c>
      <c r="E395" s="480">
        <f>E401+E405</f>
        <v>151639.38</v>
      </c>
      <c r="F395" s="489">
        <f>F405+F401</f>
        <v>104033.92</v>
      </c>
      <c r="G395" s="491">
        <f>G401+G405</f>
        <v>0</v>
      </c>
      <c r="H395" s="491">
        <v>0</v>
      </c>
      <c r="I395" s="491">
        <v>0</v>
      </c>
      <c r="J395" s="491">
        <v>0</v>
      </c>
      <c r="K395" s="133"/>
      <c r="L395" s="65"/>
      <c r="M395" s="267">
        <f t="shared" si="189"/>
        <v>255673.3</v>
      </c>
    </row>
    <row r="396" spans="1:13" ht="17.45" customHeight="1" x14ac:dyDescent="0.25">
      <c r="A396" s="516"/>
      <c r="B396" s="11" t="s">
        <v>66</v>
      </c>
      <c r="C396" s="519"/>
      <c r="D396" s="586"/>
      <c r="E396" s="480"/>
      <c r="F396" s="480"/>
      <c r="G396" s="491"/>
      <c r="H396" s="491"/>
      <c r="I396" s="491"/>
      <c r="J396" s="491"/>
      <c r="K396" s="133"/>
      <c r="L396" s="65"/>
      <c r="M396" s="267">
        <f t="shared" si="189"/>
        <v>0</v>
      </c>
    </row>
    <row r="397" spans="1:13" ht="25.5" x14ac:dyDescent="0.25">
      <c r="A397" s="516"/>
      <c r="B397" s="11" t="s">
        <v>67</v>
      </c>
      <c r="C397" s="519"/>
      <c r="D397" s="586"/>
      <c r="E397" s="480"/>
      <c r="F397" s="480"/>
      <c r="G397" s="491"/>
      <c r="H397" s="491"/>
      <c r="I397" s="491"/>
      <c r="J397" s="491"/>
      <c r="K397" s="133"/>
      <c r="L397" s="65"/>
      <c r="M397" s="267">
        <f t="shared" si="189"/>
        <v>0</v>
      </c>
    </row>
    <row r="398" spans="1:13" ht="6" customHeight="1" x14ac:dyDescent="0.25">
      <c r="A398" s="516"/>
      <c r="B398" s="12"/>
      <c r="C398" s="503"/>
      <c r="D398" s="586"/>
      <c r="E398" s="480"/>
      <c r="F398" s="480"/>
      <c r="G398" s="491"/>
      <c r="H398" s="491"/>
      <c r="I398" s="491"/>
      <c r="J398" s="491"/>
      <c r="K398" s="133"/>
      <c r="L398" s="65"/>
      <c r="M398" s="267">
        <f t="shared" si="189"/>
        <v>0</v>
      </c>
    </row>
    <row r="399" spans="1:13" ht="18.75" customHeight="1" x14ac:dyDescent="0.25">
      <c r="A399" s="395"/>
      <c r="B399" s="390"/>
      <c r="C399" s="399" t="s">
        <v>158</v>
      </c>
      <c r="D399" s="392">
        <f>D395</f>
        <v>0</v>
      </c>
      <c r="E399" s="392">
        <f t="shared" ref="E399:J399" si="210">E395</f>
        <v>151639.38</v>
      </c>
      <c r="F399" s="392">
        <f t="shared" si="210"/>
        <v>104033.92</v>
      </c>
      <c r="G399" s="392">
        <f t="shared" si="210"/>
        <v>0</v>
      </c>
      <c r="H399" s="392">
        <f t="shared" si="210"/>
        <v>0</v>
      </c>
      <c r="I399" s="392">
        <f t="shared" si="210"/>
        <v>0</v>
      </c>
      <c r="J399" s="441">
        <f t="shared" si="210"/>
        <v>0</v>
      </c>
      <c r="K399" s="133"/>
      <c r="L399" s="65"/>
      <c r="M399" s="267">
        <f t="shared" si="189"/>
        <v>255673.3</v>
      </c>
    </row>
    <row r="400" spans="1:13" ht="15" customHeight="1" x14ac:dyDescent="0.25">
      <c r="A400" s="9"/>
      <c r="B400" s="23"/>
      <c r="C400" s="399" t="s">
        <v>159</v>
      </c>
      <c r="D400" s="258">
        <v>0</v>
      </c>
      <c r="E400" s="3">
        <v>0</v>
      </c>
      <c r="F400" s="2">
        <v>0</v>
      </c>
      <c r="G400" s="2">
        <v>0</v>
      </c>
      <c r="H400" s="2">
        <v>0</v>
      </c>
      <c r="I400" s="2">
        <v>0</v>
      </c>
      <c r="J400" s="53">
        <v>0</v>
      </c>
      <c r="K400" s="133"/>
      <c r="L400" s="65"/>
      <c r="M400" s="267">
        <f t="shared" si="189"/>
        <v>0</v>
      </c>
    </row>
    <row r="401" spans="1:13" ht="15" customHeight="1" x14ac:dyDescent="0.25">
      <c r="A401" s="9"/>
      <c r="B401" s="23"/>
      <c r="C401" s="222" t="s">
        <v>60</v>
      </c>
      <c r="D401" s="258">
        <v>0</v>
      </c>
      <c r="E401" s="3">
        <f>E404</f>
        <v>139595.22</v>
      </c>
      <c r="F401" s="2">
        <f>F404</f>
        <v>98832.22</v>
      </c>
      <c r="G401" s="2">
        <f>G404</f>
        <v>0</v>
      </c>
      <c r="H401" s="2">
        <v>0</v>
      </c>
      <c r="I401" s="2">
        <v>0</v>
      </c>
      <c r="J401" s="53">
        <v>0</v>
      </c>
      <c r="K401" s="133"/>
      <c r="L401" s="65"/>
      <c r="M401" s="267">
        <f t="shared" si="189"/>
        <v>238427.44</v>
      </c>
    </row>
    <row r="402" spans="1:13" ht="15" customHeight="1" x14ac:dyDescent="0.25">
      <c r="A402" s="387"/>
      <c r="B402" s="23"/>
      <c r="C402" s="399" t="s">
        <v>158</v>
      </c>
      <c r="D402" s="391">
        <f>D404</f>
        <v>0</v>
      </c>
      <c r="E402" s="391">
        <f t="shared" ref="E402:J402" si="211">E404</f>
        <v>139595.22</v>
      </c>
      <c r="F402" s="391">
        <f t="shared" si="211"/>
        <v>98832.22</v>
      </c>
      <c r="G402" s="391">
        <f t="shared" si="211"/>
        <v>0</v>
      </c>
      <c r="H402" s="391">
        <f t="shared" si="211"/>
        <v>0</v>
      </c>
      <c r="I402" s="391">
        <f t="shared" si="211"/>
        <v>0</v>
      </c>
      <c r="J402" s="391">
        <f t="shared" si="211"/>
        <v>0</v>
      </c>
      <c r="K402" s="133"/>
      <c r="L402" s="65"/>
      <c r="M402" s="267">
        <f t="shared" si="189"/>
        <v>238427.44</v>
      </c>
    </row>
    <row r="403" spans="1:13" ht="15" customHeight="1" x14ac:dyDescent="0.25">
      <c r="A403" s="387"/>
      <c r="B403" s="23"/>
      <c r="C403" s="399" t="s">
        <v>159</v>
      </c>
      <c r="D403" s="391">
        <v>0</v>
      </c>
      <c r="E403" s="391">
        <v>0</v>
      </c>
      <c r="F403" s="391">
        <v>0</v>
      </c>
      <c r="G403" s="391">
        <v>0</v>
      </c>
      <c r="H403" s="391">
        <v>0</v>
      </c>
      <c r="I403" s="391">
        <v>0</v>
      </c>
      <c r="J403" s="391">
        <v>0</v>
      </c>
      <c r="K403" s="133"/>
      <c r="L403" s="65"/>
      <c r="M403" s="267">
        <f t="shared" si="189"/>
        <v>0</v>
      </c>
    </row>
    <row r="404" spans="1:13" ht="54.75" customHeight="1" x14ac:dyDescent="0.25">
      <c r="A404" s="9"/>
      <c r="B404" s="23"/>
      <c r="C404" s="274" t="s">
        <v>154</v>
      </c>
      <c r="D404" s="258">
        <v>0</v>
      </c>
      <c r="E404" s="3">
        <v>139595.22</v>
      </c>
      <c r="F404" s="2">
        <v>98832.22</v>
      </c>
      <c r="G404" s="2">
        <v>0</v>
      </c>
      <c r="H404" s="2">
        <v>0</v>
      </c>
      <c r="I404" s="2">
        <v>0</v>
      </c>
      <c r="J404" s="53">
        <v>0</v>
      </c>
      <c r="K404" s="133"/>
      <c r="L404" s="65"/>
      <c r="M404" s="267">
        <f t="shared" si="189"/>
        <v>238427.44</v>
      </c>
    </row>
    <row r="405" spans="1:13" ht="24.75" customHeight="1" x14ac:dyDescent="0.25">
      <c r="A405" s="9"/>
      <c r="B405" s="23"/>
      <c r="C405" s="222" t="s">
        <v>61</v>
      </c>
      <c r="D405" s="258">
        <v>0</v>
      </c>
      <c r="E405" s="3">
        <f>E408</f>
        <v>12044.16</v>
      </c>
      <c r="F405" s="115">
        <f>F408</f>
        <v>5201.7</v>
      </c>
      <c r="G405" s="2">
        <f>G408</f>
        <v>0</v>
      </c>
      <c r="H405" s="2">
        <v>0</v>
      </c>
      <c r="I405" s="2">
        <v>0</v>
      </c>
      <c r="J405" s="53">
        <v>0</v>
      </c>
      <c r="K405" s="133"/>
      <c r="L405" s="65"/>
      <c r="M405" s="267">
        <f t="shared" si="189"/>
        <v>17245.86</v>
      </c>
    </row>
    <row r="406" spans="1:13" ht="19.5" customHeight="1" x14ac:dyDescent="0.25">
      <c r="A406" s="387"/>
      <c r="B406" s="23"/>
      <c r="C406" s="399" t="s">
        <v>158</v>
      </c>
      <c r="D406" s="391">
        <f>D408</f>
        <v>0</v>
      </c>
      <c r="E406" s="391">
        <f t="shared" ref="E406:J406" si="212">E408</f>
        <v>12044.16</v>
      </c>
      <c r="F406" s="391">
        <f t="shared" si="212"/>
        <v>5201.7</v>
      </c>
      <c r="G406" s="391">
        <f t="shared" si="212"/>
        <v>0</v>
      </c>
      <c r="H406" s="391">
        <f t="shared" si="212"/>
        <v>0</v>
      </c>
      <c r="I406" s="391">
        <f t="shared" si="212"/>
        <v>0</v>
      </c>
      <c r="J406" s="391">
        <f t="shared" si="212"/>
        <v>0</v>
      </c>
      <c r="K406" s="133"/>
      <c r="L406" s="65"/>
      <c r="M406" s="267">
        <f t="shared" si="189"/>
        <v>17245.86</v>
      </c>
    </row>
    <row r="407" spans="1:13" ht="19.5" customHeight="1" x14ac:dyDescent="0.25">
      <c r="A407" s="387"/>
      <c r="B407" s="23"/>
      <c r="C407" s="399" t="s">
        <v>159</v>
      </c>
      <c r="D407" s="391">
        <v>0</v>
      </c>
      <c r="E407" s="391">
        <v>0</v>
      </c>
      <c r="F407" s="391">
        <v>0</v>
      </c>
      <c r="G407" s="391">
        <v>0</v>
      </c>
      <c r="H407" s="391">
        <v>0</v>
      </c>
      <c r="I407" s="391">
        <v>0</v>
      </c>
      <c r="J407" s="391">
        <v>0</v>
      </c>
      <c r="K407" s="133"/>
      <c r="L407" s="65"/>
      <c r="M407" s="267">
        <f t="shared" si="189"/>
        <v>0</v>
      </c>
    </row>
    <row r="408" spans="1:13" ht="54" customHeight="1" x14ac:dyDescent="0.25">
      <c r="A408" s="31"/>
      <c r="B408" s="39"/>
      <c r="C408" s="274" t="s">
        <v>154</v>
      </c>
      <c r="D408" s="258">
        <v>0</v>
      </c>
      <c r="E408" s="3">
        <v>12044.16</v>
      </c>
      <c r="F408" s="115">
        <v>5201.7</v>
      </c>
      <c r="G408" s="2">
        <v>0</v>
      </c>
      <c r="H408" s="2">
        <v>0</v>
      </c>
      <c r="I408" s="2">
        <v>0</v>
      </c>
      <c r="J408" s="53">
        <v>0</v>
      </c>
      <c r="K408" s="133"/>
      <c r="L408" s="65"/>
      <c r="M408" s="267">
        <f t="shared" si="189"/>
        <v>17245.86</v>
      </c>
    </row>
    <row r="409" spans="1:13" ht="90" customHeight="1" x14ac:dyDescent="0.25">
      <c r="A409" s="515" t="s">
        <v>123</v>
      </c>
      <c r="B409" s="460" t="s">
        <v>68</v>
      </c>
      <c r="C409" s="502" t="s">
        <v>51</v>
      </c>
      <c r="D409" s="586">
        <v>0</v>
      </c>
      <c r="E409" s="480">
        <f>E418</f>
        <v>3015.98</v>
      </c>
      <c r="F409" s="491">
        <f>F418</f>
        <v>2677.81</v>
      </c>
      <c r="G409" s="491">
        <f>G418</f>
        <v>0</v>
      </c>
      <c r="H409" s="491">
        <v>0</v>
      </c>
      <c r="I409" s="491">
        <v>0</v>
      </c>
      <c r="J409" s="491">
        <v>0</v>
      </c>
      <c r="K409" s="133"/>
      <c r="L409" s="65"/>
      <c r="M409" s="267">
        <f t="shared" si="189"/>
        <v>5693.79</v>
      </c>
    </row>
    <row r="410" spans="1:13" x14ac:dyDescent="0.25">
      <c r="A410" s="516"/>
      <c r="B410" s="11"/>
      <c r="C410" s="519"/>
      <c r="D410" s="586"/>
      <c r="E410" s="480"/>
      <c r="F410" s="491"/>
      <c r="G410" s="491"/>
      <c r="H410" s="491"/>
      <c r="I410" s="491"/>
      <c r="J410" s="491"/>
      <c r="K410" s="133"/>
      <c r="L410" s="65"/>
      <c r="M410" s="267">
        <f t="shared" si="189"/>
        <v>0</v>
      </c>
    </row>
    <row r="411" spans="1:13" ht="25.5" x14ac:dyDescent="0.25">
      <c r="A411" s="516"/>
      <c r="B411" s="11" t="s">
        <v>69</v>
      </c>
      <c r="C411" s="519"/>
      <c r="D411" s="586"/>
      <c r="E411" s="480"/>
      <c r="F411" s="491"/>
      <c r="G411" s="491"/>
      <c r="H411" s="491"/>
      <c r="I411" s="491"/>
      <c r="J411" s="491"/>
      <c r="K411" s="133"/>
      <c r="L411" s="65"/>
      <c r="M411" s="267">
        <f t="shared" ref="M411:M475" si="213">E411+F411+G411+H411+J411+D411</f>
        <v>0</v>
      </c>
    </row>
    <row r="412" spans="1:13" ht="25.5" x14ac:dyDescent="0.25">
      <c r="A412" s="516"/>
      <c r="B412" s="11" t="s">
        <v>67</v>
      </c>
      <c r="C412" s="519"/>
      <c r="D412" s="586"/>
      <c r="E412" s="480"/>
      <c r="F412" s="491"/>
      <c r="G412" s="491"/>
      <c r="H412" s="491"/>
      <c r="I412" s="491"/>
      <c r="J412" s="491"/>
      <c r="K412" s="133"/>
      <c r="L412" s="65"/>
      <c r="M412" s="267">
        <f t="shared" si="213"/>
        <v>0</v>
      </c>
    </row>
    <row r="413" spans="1:13" ht="15.75" x14ac:dyDescent="0.25">
      <c r="A413" s="516"/>
      <c r="B413" s="12"/>
      <c r="C413" s="503"/>
      <c r="D413" s="586"/>
      <c r="E413" s="480"/>
      <c r="F413" s="491"/>
      <c r="G413" s="491"/>
      <c r="H413" s="491"/>
      <c r="I413" s="491"/>
      <c r="J413" s="491"/>
      <c r="K413" s="133"/>
      <c r="L413" s="65"/>
      <c r="M413" s="267">
        <f t="shared" si="213"/>
        <v>0</v>
      </c>
    </row>
    <row r="414" spans="1:13" ht="15.75" x14ac:dyDescent="0.25">
      <c r="A414" s="395"/>
      <c r="B414" s="390"/>
      <c r="C414" s="399" t="s">
        <v>158</v>
      </c>
      <c r="D414" s="392">
        <f>D409</f>
        <v>0</v>
      </c>
      <c r="E414" s="392">
        <f t="shared" ref="E414:J414" si="214">E409</f>
        <v>3015.98</v>
      </c>
      <c r="F414" s="392">
        <f t="shared" si="214"/>
        <v>2677.81</v>
      </c>
      <c r="G414" s="392">
        <f t="shared" si="214"/>
        <v>0</v>
      </c>
      <c r="H414" s="392">
        <f t="shared" si="214"/>
        <v>0</v>
      </c>
      <c r="I414" s="392">
        <f t="shared" si="214"/>
        <v>0</v>
      </c>
      <c r="J414" s="441">
        <f t="shared" si="214"/>
        <v>0</v>
      </c>
      <c r="K414" s="133"/>
      <c r="L414" s="65"/>
      <c r="M414" s="267">
        <f t="shared" si="213"/>
        <v>5693.79</v>
      </c>
    </row>
    <row r="415" spans="1:13" ht="14.25" customHeight="1" x14ac:dyDescent="0.25">
      <c r="A415" s="9"/>
      <c r="B415" s="23"/>
      <c r="C415" s="399" t="s">
        <v>159</v>
      </c>
      <c r="D415" s="258">
        <v>0</v>
      </c>
      <c r="E415" s="3">
        <v>0</v>
      </c>
      <c r="F415" s="2">
        <v>0</v>
      </c>
      <c r="G415" s="2">
        <v>0</v>
      </c>
      <c r="H415" s="2">
        <v>0</v>
      </c>
      <c r="I415" s="2">
        <v>0</v>
      </c>
      <c r="J415" s="441">
        <v>0</v>
      </c>
      <c r="K415" s="133"/>
      <c r="L415" s="65"/>
      <c r="M415" s="267">
        <f t="shared" si="213"/>
        <v>0</v>
      </c>
    </row>
    <row r="416" spans="1:13" ht="17.25" customHeight="1" x14ac:dyDescent="0.25">
      <c r="A416" s="9"/>
      <c r="B416" s="23"/>
      <c r="C416" s="222" t="s">
        <v>60</v>
      </c>
      <c r="D416" s="258">
        <v>0</v>
      </c>
      <c r="E416" s="3">
        <v>0</v>
      </c>
      <c r="F416" s="2">
        <v>0</v>
      </c>
      <c r="G416" s="2">
        <v>0</v>
      </c>
      <c r="H416" s="2">
        <v>0</v>
      </c>
      <c r="I416" s="2">
        <v>0</v>
      </c>
      <c r="J416" s="441">
        <v>0</v>
      </c>
      <c r="K416" s="133"/>
      <c r="L416" s="65"/>
      <c r="M416" s="267">
        <f t="shared" si="213"/>
        <v>0</v>
      </c>
    </row>
    <row r="417" spans="1:13" ht="51" customHeight="1" x14ac:dyDescent="0.25">
      <c r="A417" s="9"/>
      <c r="B417" s="23"/>
      <c r="C417" s="274" t="s">
        <v>154</v>
      </c>
      <c r="D417" s="258">
        <v>0</v>
      </c>
      <c r="E417" s="3">
        <v>0</v>
      </c>
      <c r="F417" s="2">
        <v>0</v>
      </c>
      <c r="G417" s="2">
        <v>0</v>
      </c>
      <c r="H417" s="2">
        <v>0</v>
      </c>
      <c r="I417" s="2">
        <v>0</v>
      </c>
      <c r="J417" s="53">
        <v>0</v>
      </c>
      <c r="K417" s="133"/>
      <c r="L417" s="65"/>
      <c r="M417" s="267">
        <f t="shared" si="213"/>
        <v>0</v>
      </c>
    </row>
    <row r="418" spans="1:13" ht="27" customHeight="1" x14ac:dyDescent="0.25">
      <c r="A418" s="9"/>
      <c r="B418" s="23"/>
      <c r="C418" s="222" t="s">
        <v>61</v>
      </c>
      <c r="D418" s="258">
        <v>0</v>
      </c>
      <c r="E418" s="3">
        <f>E420</f>
        <v>3015.98</v>
      </c>
      <c r="F418" s="2">
        <f>F420</f>
        <v>2677.81</v>
      </c>
      <c r="G418" s="2">
        <f>G420</f>
        <v>0</v>
      </c>
      <c r="H418" s="2">
        <v>0</v>
      </c>
      <c r="I418" s="2">
        <v>0</v>
      </c>
      <c r="J418" s="53">
        <v>0</v>
      </c>
      <c r="K418" s="133"/>
      <c r="L418" s="65"/>
      <c r="M418" s="267">
        <f t="shared" si="213"/>
        <v>5693.79</v>
      </c>
    </row>
    <row r="419" spans="1:13" ht="18" customHeight="1" x14ac:dyDescent="0.25">
      <c r="A419" s="387"/>
      <c r="B419" s="23"/>
      <c r="C419" s="399" t="s">
        <v>158</v>
      </c>
      <c r="D419" s="391">
        <f>D420</f>
        <v>0</v>
      </c>
      <c r="E419" s="391">
        <f t="shared" ref="E419:J419" si="215">E420</f>
        <v>3015.98</v>
      </c>
      <c r="F419" s="391">
        <f t="shared" si="215"/>
        <v>2677.81</v>
      </c>
      <c r="G419" s="391">
        <f t="shared" si="215"/>
        <v>0</v>
      </c>
      <c r="H419" s="391">
        <f t="shared" si="215"/>
        <v>0</v>
      </c>
      <c r="I419" s="391">
        <f t="shared" si="215"/>
        <v>0</v>
      </c>
      <c r="J419" s="391">
        <f t="shared" si="215"/>
        <v>0</v>
      </c>
      <c r="K419" s="133"/>
      <c r="L419" s="65"/>
      <c r="M419" s="267">
        <f t="shared" si="213"/>
        <v>5693.79</v>
      </c>
    </row>
    <row r="420" spans="1:13" ht="54" customHeight="1" x14ac:dyDescent="0.25">
      <c r="A420" s="31"/>
      <c r="B420" s="39"/>
      <c r="C420" s="274" t="s">
        <v>154</v>
      </c>
      <c r="D420" s="258">
        <v>0</v>
      </c>
      <c r="E420" s="3">
        <v>3015.98</v>
      </c>
      <c r="F420" s="2">
        <v>2677.81</v>
      </c>
      <c r="G420" s="2">
        <v>0</v>
      </c>
      <c r="H420" s="2">
        <v>0</v>
      </c>
      <c r="I420" s="2">
        <v>0</v>
      </c>
      <c r="J420" s="53">
        <v>0</v>
      </c>
      <c r="K420" s="133"/>
      <c r="L420" s="65"/>
      <c r="M420" s="267">
        <f t="shared" si="213"/>
        <v>5693.79</v>
      </c>
    </row>
    <row r="421" spans="1:13" ht="134.25" customHeight="1" x14ac:dyDescent="0.25">
      <c r="A421" s="515" t="s">
        <v>124</v>
      </c>
      <c r="B421" s="517" t="s">
        <v>70</v>
      </c>
      <c r="C421" s="502" t="s">
        <v>51</v>
      </c>
      <c r="D421" s="480">
        <v>0</v>
      </c>
      <c r="E421" s="480">
        <v>0</v>
      </c>
      <c r="F421" s="480">
        <f>F425+F428</f>
        <v>331864.24000000005</v>
      </c>
      <c r="G421" s="491">
        <f>G425+G428</f>
        <v>7455.25</v>
      </c>
      <c r="H421" s="491">
        <v>0</v>
      </c>
      <c r="I421" s="491">
        <v>0</v>
      </c>
      <c r="J421" s="491">
        <v>0</v>
      </c>
      <c r="K421" s="133"/>
      <c r="L421" s="65"/>
      <c r="M421" s="267">
        <f t="shared" si="213"/>
        <v>339319.49000000005</v>
      </c>
    </row>
    <row r="422" spans="1:13" ht="15" hidden="1" customHeight="1" x14ac:dyDescent="0.25">
      <c r="A422" s="516"/>
      <c r="B422" s="518"/>
      <c r="C422" s="503"/>
      <c r="D422" s="480"/>
      <c r="E422" s="480"/>
      <c r="F422" s="480"/>
      <c r="G422" s="491"/>
      <c r="H422" s="491"/>
      <c r="I422" s="491"/>
      <c r="J422" s="491"/>
      <c r="K422" s="133"/>
      <c r="L422" s="65"/>
      <c r="M422" s="267">
        <f t="shared" si="213"/>
        <v>0</v>
      </c>
    </row>
    <row r="423" spans="1:13" ht="15" customHeight="1" x14ac:dyDescent="0.25">
      <c r="A423" s="395"/>
      <c r="B423" s="173"/>
      <c r="C423" s="399" t="s">
        <v>158</v>
      </c>
      <c r="D423" s="388">
        <f>D421</f>
        <v>0</v>
      </c>
      <c r="E423" s="388">
        <f t="shared" ref="E423:J423" si="216">E421</f>
        <v>0</v>
      </c>
      <c r="F423" s="388">
        <f t="shared" si="216"/>
        <v>331864.24000000005</v>
      </c>
      <c r="G423" s="388">
        <f t="shared" si="216"/>
        <v>7455.25</v>
      </c>
      <c r="H423" s="388">
        <f t="shared" si="216"/>
        <v>0</v>
      </c>
      <c r="I423" s="388">
        <f t="shared" si="216"/>
        <v>0</v>
      </c>
      <c r="J423" s="388">
        <f t="shared" si="216"/>
        <v>0</v>
      </c>
      <c r="K423" s="133"/>
      <c r="L423" s="65"/>
      <c r="M423" s="267">
        <f t="shared" si="213"/>
        <v>339319.49000000005</v>
      </c>
    </row>
    <row r="424" spans="1:13" ht="15.75" customHeight="1" x14ac:dyDescent="0.25">
      <c r="A424" s="9"/>
      <c r="B424" s="23"/>
      <c r="C424" s="399" t="s">
        <v>159</v>
      </c>
      <c r="D424" s="250">
        <v>0</v>
      </c>
      <c r="E424" s="3">
        <v>0</v>
      </c>
      <c r="F424" s="2">
        <v>0</v>
      </c>
      <c r="G424" s="2">
        <v>0</v>
      </c>
      <c r="H424" s="2">
        <v>0</v>
      </c>
      <c r="I424" s="2">
        <v>0</v>
      </c>
      <c r="J424" s="53">
        <v>0</v>
      </c>
      <c r="K424" s="133"/>
      <c r="L424" s="65"/>
      <c r="M424" s="267">
        <f t="shared" si="213"/>
        <v>0</v>
      </c>
    </row>
    <row r="425" spans="1:13" ht="13.5" customHeight="1" x14ac:dyDescent="0.25">
      <c r="A425" s="9"/>
      <c r="B425" s="23"/>
      <c r="C425" s="222" t="s">
        <v>60</v>
      </c>
      <c r="D425" s="250">
        <v>0</v>
      </c>
      <c r="E425" s="3">
        <v>0</v>
      </c>
      <c r="F425" s="2">
        <f>F426</f>
        <v>315271.03000000003</v>
      </c>
      <c r="G425" s="2">
        <f>G426</f>
        <v>7082.49</v>
      </c>
      <c r="H425" s="2">
        <v>0</v>
      </c>
      <c r="I425" s="2">
        <v>0</v>
      </c>
      <c r="J425" s="53">
        <v>0</v>
      </c>
      <c r="K425" s="133"/>
      <c r="L425" s="65"/>
      <c r="M425" s="267">
        <f t="shared" si="213"/>
        <v>322353.52</v>
      </c>
    </row>
    <row r="426" spans="1:13" ht="54" customHeight="1" x14ac:dyDescent="0.25">
      <c r="A426" s="9"/>
      <c r="B426" s="23"/>
      <c r="C426" s="274" t="s">
        <v>154</v>
      </c>
      <c r="D426" s="250">
        <v>0</v>
      </c>
      <c r="E426" s="3">
        <v>0</v>
      </c>
      <c r="F426" s="2">
        <v>315271.03000000003</v>
      </c>
      <c r="G426" s="2">
        <f>G427</f>
        <v>7082.49</v>
      </c>
      <c r="H426" s="2">
        <v>0</v>
      </c>
      <c r="I426" s="2">
        <v>0</v>
      </c>
      <c r="J426" s="53">
        <v>0</v>
      </c>
      <c r="K426" s="133"/>
      <c r="L426" s="65"/>
      <c r="M426" s="267">
        <f t="shared" si="213"/>
        <v>322353.52</v>
      </c>
    </row>
    <row r="427" spans="1:13" ht="15" customHeight="1" x14ac:dyDescent="0.25">
      <c r="A427" s="387"/>
      <c r="B427" s="23"/>
      <c r="C427" s="399" t="s">
        <v>158</v>
      </c>
      <c r="D427" s="388">
        <f>D426</f>
        <v>0</v>
      </c>
      <c r="E427" s="388">
        <f t="shared" ref="E427:J427" si="217">E426</f>
        <v>0</v>
      </c>
      <c r="F427" s="388">
        <f t="shared" si="217"/>
        <v>315271.03000000003</v>
      </c>
      <c r="G427" s="388">
        <v>7082.49</v>
      </c>
      <c r="H427" s="388">
        <f t="shared" si="217"/>
        <v>0</v>
      </c>
      <c r="I427" s="388">
        <f t="shared" si="217"/>
        <v>0</v>
      </c>
      <c r="J427" s="388">
        <f t="shared" si="217"/>
        <v>0</v>
      </c>
      <c r="K427" s="133"/>
      <c r="L427" s="65"/>
      <c r="M427" s="267">
        <f t="shared" si="213"/>
        <v>322353.52</v>
      </c>
    </row>
    <row r="428" spans="1:13" ht="23.25" customHeight="1" x14ac:dyDescent="0.25">
      <c r="A428" s="9"/>
      <c r="B428" s="23"/>
      <c r="C428" s="222" t="s">
        <v>61</v>
      </c>
      <c r="D428" s="250">
        <v>0</v>
      </c>
      <c r="E428" s="3">
        <v>0</v>
      </c>
      <c r="F428" s="2">
        <f>F430</f>
        <v>16593.21</v>
      </c>
      <c r="G428" s="2">
        <f>G430</f>
        <v>372.76</v>
      </c>
      <c r="H428" s="2">
        <v>0</v>
      </c>
      <c r="I428" s="2">
        <v>0</v>
      </c>
      <c r="J428" s="53">
        <v>0</v>
      </c>
      <c r="K428" s="133"/>
      <c r="L428" s="65"/>
      <c r="M428" s="267">
        <f t="shared" si="213"/>
        <v>16965.969999999998</v>
      </c>
    </row>
    <row r="429" spans="1:13" ht="18.75" customHeight="1" x14ac:dyDescent="0.25">
      <c r="A429" s="387"/>
      <c r="B429" s="23"/>
      <c r="C429" s="399" t="s">
        <v>158</v>
      </c>
      <c r="D429" s="388">
        <f>D430</f>
        <v>0</v>
      </c>
      <c r="E429" s="388">
        <f t="shared" ref="E429:J429" si="218">E430</f>
        <v>0</v>
      </c>
      <c r="F429" s="388">
        <f t="shared" si="218"/>
        <v>16593.21</v>
      </c>
      <c r="G429" s="388">
        <f t="shared" si="218"/>
        <v>372.76</v>
      </c>
      <c r="H429" s="388">
        <f t="shared" si="218"/>
        <v>0</v>
      </c>
      <c r="I429" s="388">
        <f t="shared" si="218"/>
        <v>0</v>
      </c>
      <c r="J429" s="388">
        <f t="shared" si="218"/>
        <v>0</v>
      </c>
      <c r="K429" s="133"/>
      <c r="L429" s="65"/>
      <c r="M429" s="267">
        <f t="shared" si="213"/>
        <v>16965.969999999998</v>
      </c>
    </row>
    <row r="430" spans="1:13" ht="57.75" customHeight="1" x14ac:dyDescent="0.25">
      <c r="A430" s="31"/>
      <c r="B430" s="39"/>
      <c r="C430" s="274" t="s">
        <v>154</v>
      </c>
      <c r="D430" s="250">
        <v>0</v>
      </c>
      <c r="E430" s="3">
        <v>0</v>
      </c>
      <c r="F430" s="2">
        <v>16593.21</v>
      </c>
      <c r="G430" s="2">
        <v>372.76</v>
      </c>
      <c r="H430" s="2">
        <v>0</v>
      </c>
      <c r="I430" s="2">
        <v>0</v>
      </c>
      <c r="J430" s="53">
        <v>0</v>
      </c>
      <c r="K430" s="133"/>
      <c r="L430" s="65"/>
      <c r="M430" s="267">
        <f t="shared" si="213"/>
        <v>16965.969999999998</v>
      </c>
    </row>
    <row r="431" spans="1:13" ht="149.25" customHeight="1" x14ac:dyDescent="0.25">
      <c r="A431" s="176" t="s">
        <v>125</v>
      </c>
      <c r="B431" s="460" t="s">
        <v>71</v>
      </c>
      <c r="C431" s="233" t="s">
        <v>51</v>
      </c>
      <c r="D431" s="250">
        <v>0</v>
      </c>
      <c r="E431" s="163">
        <v>0</v>
      </c>
      <c r="F431" s="164">
        <f>F436</f>
        <v>8540.5400000000009</v>
      </c>
      <c r="G431" s="164">
        <f>G436</f>
        <v>229.58</v>
      </c>
      <c r="H431" s="164">
        <f>H436</f>
        <v>0.23</v>
      </c>
      <c r="I431" s="164">
        <v>0</v>
      </c>
      <c r="J431" s="164">
        <v>0</v>
      </c>
      <c r="K431" s="133"/>
      <c r="L431" s="65"/>
      <c r="M431" s="267">
        <f t="shared" si="213"/>
        <v>8770.35</v>
      </c>
    </row>
    <row r="432" spans="1:13" ht="18" customHeight="1" x14ac:dyDescent="0.25">
      <c r="A432" s="382"/>
      <c r="B432" s="383"/>
      <c r="C432" s="379" t="s">
        <v>158</v>
      </c>
      <c r="D432" s="374">
        <f>D433</f>
        <v>0</v>
      </c>
      <c r="E432" s="374">
        <f t="shared" ref="E432" si="219">E433</f>
        <v>0</v>
      </c>
      <c r="F432" s="374">
        <f>F436</f>
        <v>8540.5400000000009</v>
      </c>
      <c r="G432" s="374">
        <f>G436</f>
        <v>229.58</v>
      </c>
      <c r="H432" s="374">
        <v>0</v>
      </c>
      <c r="I432" s="374">
        <f t="shared" ref="I432" si="220">I433</f>
        <v>0</v>
      </c>
      <c r="J432" s="374">
        <f t="shared" ref="J432" si="221">J433</f>
        <v>0</v>
      </c>
      <c r="K432" s="133"/>
      <c r="L432" s="65"/>
      <c r="M432" s="267">
        <f t="shared" si="213"/>
        <v>8770.1200000000008</v>
      </c>
    </row>
    <row r="433" spans="1:13" ht="20.25" customHeight="1" x14ac:dyDescent="0.25">
      <c r="A433" s="165"/>
      <c r="B433" s="23"/>
      <c r="C433" s="379" t="s">
        <v>159</v>
      </c>
      <c r="D433" s="250">
        <v>0</v>
      </c>
      <c r="E433" s="163">
        <v>0</v>
      </c>
      <c r="F433" s="164">
        <v>0</v>
      </c>
      <c r="G433" s="164">
        <v>0</v>
      </c>
      <c r="H433" s="164">
        <f>H431</f>
        <v>0.23</v>
      </c>
      <c r="I433" s="164">
        <v>0</v>
      </c>
      <c r="J433" s="164">
        <v>0</v>
      </c>
      <c r="K433" s="133"/>
      <c r="L433" s="65"/>
      <c r="M433" s="267">
        <f t="shared" si="213"/>
        <v>0.23</v>
      </c>
    </row>
    <row r="434" spans="1:13" ht="23.25" customHeight="1" x14ac:dyDescent="0.25">
      <c r="A434" s="165"/>
      <c r="B434" s="23"/>
      <c r="C434" s="222" t="s">
        <v>60</v>
      </c>
      <c r="D434" s="250">
        <v>0</v>
      </c>
      <c r="E434" s="163">
        <v>0</v>
      </c>
      <c r="F434" s="164">
        <v>0</v>
      </c>
      <c r="G434" s="164">
        <v>0</v>
      </c>
      <c r="H434" s="164">
        <v>0</v>
      </c>
      <c r="I434" s="164">
        <v>0</v>
      </c>
      <c r="J434" s="164">
        <v>0</v>
      </c>
      <c r="K434" s="133"/>
      <c r="L434" s="65"/>
      <c r="M434" s="267">
        <f t="shared" si="213"/>
        <v>0</v>
      </c>
    </row>
    <row r="435" spans="1:13" ht="50.25" customHeight="1" x14ac:dyDescent="0.25">
      <c r="A435" s="165"/>
      <c r="B435" s="23"/>
      <c r="C435" s="274" t="s">
        <v>154</v>
      </c>
      <c r="D435" s="250">
        <v>0</v>
      </c>
      <c r="E435" s="163">
        <v>0</v>
      </c>
      <c r="F435" s="164">
        <v>0</v>
      </c>
      <c r="G435" s="164">
        <v>0</v>
      </c>
      <c r="H435" s="164">
        <v>0</v>
      </c>
      <c r="I435" s="164">
        <v>0</v>
      </c>
      <c r="J435" s="164">
        <v>0</v>
      </c>
      <c r="K435" s="133"/>
      <c r="L435" s="65"/>
      <c r="M435" s="267">
        <f t="shared" si="213"/>
        <v>0</v>
      </c>
    </row>
    <row r="436" spans="1:13" ht="27.75" customHeight="1" x14ac:dyDescent="0.25">
      <c r="A436" s="165"/>
      <c r="B436" s="23"/>
      <c r="C436" s="222" t="s">
        <v>61</v>
      </c>
      <c r="D436" s="250">
        <v>0</v>
      </c>
      <c r="E436" s="163">
        <v>0</v>
      </c>
      <c r="F436" s="164">
        <f>F439</f>
        <v>8540.5400000000009</v>
      </c>
      <c r="G436" s="164">
        <f>G439</f>
        <v>229.58</v>
      </c>
      <c r="H436" s="164">
        <f>H439</f>
        <v>0.23</v>
      </c>
      <c r="I436" s="164">
        <v>0</v>
      </c>
      <c r="J436" s="164">
        <v>0</v>
      </c>
      <c r="K436" s="133"/>
      <c r="L436" s="65"/>
      <c r="M436" s="267">
        <f t="shared" si="213"/>
        <v>8770.35</v>
      </c>
    </row>
    <row r="437" spans="1:13" ht="21" customHeight="1" x14ac:dyDescent="0.25">
      <c r="A437" s="376"/>
      <c r="B437" s="23"/>
      <c r="C437" s="379" t="s">
        <v>158</v>
      </c>
      <c r="D437" s="374">
        <f>D439</f>
        <v>0</v>
      </c>
      <c r="E437" s="374">
        <f t="shared" ref="E437:J437" si="222">E439</f>
        <v>0</v>
      </c>
      <c r="F437" s="374">
        <f t="shared" si="222"/>
        <v>8540.5400000000009</v>
      </c>
      <c r="G437" s="374">
        <f t="shared" si="222"/>
        <v>229.58</v>
      </c>
      <c r="H437" s="374">
        <v>0</v>
      </c>
      <c r="I437" s="374">
        <f t="shared" si="222"/>
        <v>0</v>
      </c>
      <c r="J437" s="374">
        <f t="shared" si="222"/>
        <v>0</v>
      </c>
      <c r="K437" s="133"/>
      <c r="L437" s="65"/>
      <c r="M437" s="267">
        <f t="shared" si="213"/>
        <v>8770.1200000000008</v>
      </c>
    </row>
    <row r="438" spans="1:13" ht="21" customHeight="1" x14ac:dyDescent="0.25">
      <c r="A438" s="447"/>
      <c r="B438" s="23"/>
      <c r="C438" s="449" t="s">
        <v>159</v>
      </c>
      <c r="D438" s="446">
        <v>0</v>
      </c>
      <c r="E438" s="446">
        <v>0</v>
      </c>
      <c r="F438" s="446">
        <v>0</v>
      </c>
      <c r="G438" s="446">
        <v>0</v>
      </c>
      <c r="H438" s="446">
        <f>H436</f>
        <v>0.23</v>
      </c>
      <c r="I438" s="446"/>
      <c r="J438" s="446">
        <v>0</v>
      </c>
      <c r="K438" s="133"/>
      <c r="L438" s="65"/>
      <c r="M438" s="267"/>
    </row>
    <row r="439" spans="1:13" ht="50.25" customHeight="1" x14ac:dyDescent="0.25">
      <c r="A439" s="166"/>
      <c r="B439" s="39"/>
      <c r="C439" s="274" t="s">
        <v>154</v>
      </c>
      <c r="D439" s="250">
        <v>0</v>
      </c>
      <c r="E439" s="163">
        <v>0</v>
      </c>
      <c r="F439" s="164">
        <v>8540.5400000000009</v>
      </c>
      <c r="G439" s="164">
        <v>229.58</v>
      </c>
      <c r="H439" s="164">
        <v>0.23</v>
      </c>
      <c r="I439" s="164">
        <v>0</v>
      </c>
      <c r="J439" s="164">
        <v>0</v>
      </c>
      <c r="K439" s="133"/>
      <c r="L439" s="65"/>
      <c r="M439" s="267">
        <f t="shared" si="213"/>
        <v>8770.35</v>
      </c>
    </row>
    <row r="440" spans="1:13" x14ac:dyDescent="0.25">
      <c r="A440" s="182" t="s">
        <v>127</v>
      </c>
      <c r="B440" s="499" t="s">
        <v>98</v>
      </c>
      <c r="C440" s="502" t="s">
        <v>51</v>
      </c>
      <c r="D440" s="480">
        <v>0</v>
      </c>
      <c r="E440" s="480">
        <v>0</v>
      </c>
      <c r="F440" s="491">
        <f>F445+F447</f>
        <v>278.31</v>
      </c>
      <c r="G440" s="491">
        <f>G445+G447</f>
        <v>0</v>
      </c>
      <c r="H440" s="491">
        <v>0</v>
      </c>
      <c r="I440" s="491">
        <v>5800</v>
      </c>
      <c r="J440" s="491">
        <v>0</v>
      </c>
      <c r="K440" s="133"/>
      <c r="L440" s="65"/>
      <c r="M440" s="267">
        <f t="shared" si="213"/>
        <v>278.31</v>
      </c>
    </row>
    <row r="441" spans="1:13" ht="45.75" customHeight="1" x14ac:dyDescent="0.25">
      <c r="A441" s="9"/>
      <c r="B441" s="500"/>
      <c r="C441" s="503"/>
      <c r="D441" s="480"/>
      <c r="E441" s="480"/>
      <c r="F441" s="491"/>
      <c r="G441" s="491"/>
      <c r="H441" s="491"/>
      <c r="I441" s="491"/>
      <c r="J441" s="491"/>
      <c r="K441" s="133"/>
      <c r="L441" s="65"/>
      <c r="M441" s="267">
        <f t="shared" si="213"/>
        <v>0</v>
      </c>
    </row>
    <row r="442" spans="1:13" ht="18" customHeight="1" x14ac:dyDescent="0.25">
      <c r="A442" s="376"/>
      <c r="B442" s="383"/>
      <c r="C442" s="379" t="s">
        <v>158</v>
      </c>
      <c r="D442" s="374">
        <f>D440</f>
        <v>0</v>
      </c>
      <c r="E442" s="374">
        <f t="shared" ref="E442:J442" si="223">E440</f>
        <v>0</v>
      </c>
      <c r="F442" s="374">
        <f t="shared" si="223"/>
        <v>278.31</v>
      </c>
      <c r="G442" s="374">
        <f t="shared" si="223"/>
        <v>0</v>
      </c>
      <c r="H442" s="374">
        <f t="shared" si="223"/>
        <v>0</v>
      </c>
      <c r="I442" s="374">
        <f t="shared" si="223"/>
        <v>5800</v>
      </c>
      <c r="J442" s="374">
        <f t="shared" si="223"/>
        <v>0</v>
      </c>
      <c r="K442" s="133"/>
      <c r="L442" s="65"/>
      <c r="M442" s="267">
        <f t="shared" si="213"/>
        <v>278.31</v>
      </c>
    </row>
    <row r="443" spans="1:13" ht="18" customHeight="1" x14ac:dyDescent="0.25">
      <c r="A443" s="376"/>
      <c r="B443" s="383"/>
      <c r="C443" s="379" t="s">
        <v>159</v>
      </c>
      <c r="D443" s="374">
        <f t="shared" ref="D443:J443" si="224">D441</f>
        <v>0</v>
      </c>
      <c r="E443" s="374">
        <f t="shared" si="224"/>
        <v>0</v>
      </c>
      <c r="F443" s="374">
        <f t="shared" si="224"/>
        <v>0</v>
      </c>
      <c r="G443" s="374">
        <f t="shared" si="224"/>
        <v>0</v>
      </c>
      <c r="H443" s="374">
        <f t="shared" si="224"/>
        <v>0</v>
      </c>
      <c r="I443" s="374">
        <f t="shared" si="224"/>
        <v>0</v>
      </c>
      <c r="J443" s="374">
        <f t="shared" si="224"/>
        <v>0</v>
      </c>
      <c r="K443" s="133"/>
      <c r="L443" s="65"/>
      <c r="M443" s="267">
        <f t="shared" si="213"/>
        <v>0</v>
      </c>
    </row>
    <row r="444" spans="1:13" ht="12.75" customHeight="1" x14ac:dyDescent="0.25">
      <c r="A444" s="9"/>
      <c r="B444" s="23"/>
      <c r="C444" s="222" t="s">
        <v>9</v>
      </c>
      <c r="D444" s="250">
        <v>0</v>
      </c>
      <c r="E444" s="163">
        <v>0</v>
      </c>
      <c r="F444" s="164">
        <v>0</v>
      </c>
      <c r="G444" s="164">
        <v>0</v>
      </c>
      <c r="H444" s="164">
        <v>0</v>
      </c>
      <c r="I444" s="164">
        <v>0</v>
      </c>
      <c r="J444" s="164">
        <v>0</v>
      </c>
      <c r="K444" s="133"/>
      <c r="L444" s="65"/>
      <c r="M444" s="267">
        <f t="shared" si="213"/>
        <v>0</v>
      </c>
    </row>
    <row r="445" spans="1:13" ht="14.45" customHeight="1" x14ac:dyDescent="0.25">
      <c r="A445" s="9"/>
      <c r="B445" s="23"/>
      <c r="C445" s="222" t="s">
        <v>60</v>
      </c>
      <c r="D445" s="250">
        <v>0</v>
      </c>
      <c r="E445" s="163">
        <v>0</v>
      </c>
      <c r="F445" s="164">
        <v>0</v>
      </c>
      <c r="G445" s="164">
        <v>0</v>
      </c>
      <c r="H445" s="164">
        <v>0</v>
      </c>
      <c r="I445" s="164">
        <v>0</v>
      </c>
      <c r="J445" s="164">
        <v>0</v>
      </c>
      <c r="K445" s="133"/>
      <c r="L445" s="65"/>
      <c r="M445" s="267">
        <f t="shared" si="213"/>
        <v>0</v>
      </c>
    </row>
    <row r="446" spans="1:13" ht="52.5" customHeight="1" x14ac:dyDescent="0.25">
      <c r="A446" s="165"/>
      <c r="B446" s="23"/>
      <c r="C446" s="274" t="s">
        <v>154</v>
      </c>
      <c r="D446" s="250">
        <v>0</v>
      </c>
      <c r="E446" s="163">
        <v>0</v>
      </c>
      <c r="F446" s="164">
        <v>0</v>
      </c>
      <c r="G446" s="164">
        <v>0</v>
      </c>
      <c r="H446" s="164">
        <v>0</v>
      </c>
      <c r="I446" s="164">
        <v>0</v>
      </c>
      <c r="J446" s="164">
        <v>0</v>
      </c>
      <c r="K446" s="133"/>
      <c r="L446" s="65"/>
      <c r="M446" s="267">
        <f t="shared" si="213"/>
        <v>0</v>
      </c>
    </row>
    <row r="447" spans="1:13" ht="28.5" customHeight="1" x14ac:dyDescent="0.25">
      <c r="A447" s="9"/>
      <c r="B447" s="23"/>
      <c r="C447" s="222" t="s">
        <v>61</v>
      </c>
      <c r="D447" s="250">
        <v>0</v>
      </c>
      <c r="E447" s="163">
        <v>0</v>
      </c>
      <c r="F447" s="164">
        <f>F449</f>
        <v>278.31</v>
      </c>
      <c r="G447" s="164">
        <f>G449</f>
        <v>0</v>
      </c>
      <c r="H447" s="164">
        <v>0</v>
      </c>
      <c r="I447" s="164">
        <v>5800</v>
      </c>
      <c r="J447" s="164">
        <v>0</v>
      </c>
      <c r="K447" s="133"/>
      <c r="L447" s="65"/>
      <c r="M447" s="267">
        <f t="shared" si="213"/>
        <v>278.31</v>
      </c>
    </row>
    <row r="448" spans="1:13" ht="17.25" customHeight="1" x14ac:dyDescent="0.25">
      <c r="A448" s="376"/>
      <c r="B448" s="23"/>
      <c r="C448" s="379" t="s">
        <v>158</v>
      </c>
      <c r="D448" s="374">
        <f>D447</f>
        <v>0</v>
      </c>
      <c r="E448" s="374">
        <f t="shared" ref="E448:J448" si="225">E447</f>
        <v>0</v>
      </c>
      <c r="F448" s="374">
        <f t="shared" si="225"/>
        <v>278.31</v>
      </c>
      <c r="G448" s="374">
        <f t="shared" si="225"/>
        <v>0</v>
      </c>
      <c r="H448" s="374">
        <f t="shared" si="225"/>
        <v>0</v>
      </c>
      <c r="I448" s="374">
        <f t="shared" si="225"/>
        <v>5800</v>
      </c>
      <c r="J448" s="374">
        <f t="shared" si="225"/>
        <v>0</v>
      </c>
      <c r="K448" s="133"/>
      <c r="L448" s="65"/>
      <c r="M448" s="267">
        <f t="shared" si="213"/>
        <v>278.31</v>
      </c>
    </row>
    <row r="449" spans="1:13" ht="59.25" customHeight="1" x14ac:dyDescent="0.25">
      <c r="A449" s="31"/>
      <c r="B449" s="39"/>
      <c r="C449" s="274" t="s">
        <v>154</v>
      </c>
      <c r="D449" s="250">
        <v>0</v>
      </c>
      <c r="E449" s="163">
        <v>0</v>
      </c>
      <c r="F449" s="163">
        <v>278.31</v>
      </c>
      <c r="G449" s="164">
        <v>0</v>
      </c>
      <c r="H449" s="164">
        <v>0</v>
      </c>
      <c r="I449" s="164">
        <v>5800</v>
      </c>
      <c r="J449" s="164">
        <v>0</v>
      </c>
      <c r="K449" s="133"/>
      <c r="L449" s="65"/>
      <c r="M449" s="267">
        <f t="shared" si="213"/>
        <v>278.31</v>
      </c>
    </row>
    <row r="450" spans="1:13" ht="27.95" customHeight="1" x14ac:dyDescent="0.25">
      <c r="A450" s="41" t="s">
        <v>72</v>
      </c>
      <c r="B450" s="172" t="s">
        <v>73</v>
      </c>
      <c r="C450" s="222" t="s">
        <v>51</v>
      </c>
      <c r="D450" s="263">
        <f>D455</f>
        <v>2718.3199999999997</v>
      </c>
      <c r="E450" s="99">
        <f>E455</f>
        <v>2986.1300000000006</v>
      </c>
      <c r="F450" s="99">
        <f>F455</f>
        <v>3888.91</v>
      </c>
      <c r="G450" s="99">
        <f>G455</f>
        <v>13373.83</v>
      </c>
      <c r="H450" s="184">
        <f t="shared" ref="H450:J450" si="226">H455</f>
        <v>547.45000000000005</v>
      </c>
      <c r="I450" s="184">
        <f t="shared" si="226"/>
        <v>13341.01</v>
      </c>
      <c r="J450" s="184">
        <f t="shared" si="226"/>
        <v>5864.7599999999993</v>
      </c>
      <c r="K450" s="142" t="e">
        <f>#REF!+E450+F450+G450+H450+J450</f>
        <v>#REF!</v>
      </c>
      <c r="L450" s="65"/>
      <c r="M450" s="267">
        <f t="shared" si="213"/>
        <v>29379.4</v>
      </c>
    </row>
    <row r="451" spans="1:13" ht="18.75" customHeight="1" x14ac:dyDescent="0.25">
      <c r="A451" s="308"/>
      <c r="B451" s="336"/>
      <c r="C451" s="318" t="s">
        <v>158</v>
      </c>
      <c r="D451" s="315">
        <f>D450</f>
        <v>2718.3199999999997</v>
      </c>
      <c r="E451" s="315">
        <f t="shared" ref="E451:G451" si="227">E450</f>
        <v>2986.1300000000006</v>
      </c>
      <c r="F451" s="315">
        <f t="shared" si="227"/>
        <v>3888.91</v>
      </c>
      <c r="G451" s="315">
        <f t="shared" si="227"/>
        <v>13373.83</v>
      </c>
      <c r="H451" s="167">
        <v>0</v>
      </c>
      <c r="I451" s="167"/>
      <c r="J451" s="167">
        <v>0</v>
      </c>
      <c r="K451" s="142"/>
      <c r="L451" s="65"/>
      <c r="M451" s="267">
        <f t="shared" si="213"/>
        <v>22967.190000000002</v>
      </c>
    </row>
    <row r="452" spans="1:13" ht="15.75" customHeight="1" x14ac:dyDescent="0.25">
      <c r="A452" s="308"/>
      <c r="B452" s="336"/>
      <c r="C452" s="318" t="s">
        <v>159</v>
      </c>
      <c r="D452" s="307">
        <v>0</v>
      </c>
      <c r="E452" s="307">
        <v>0</v>
      </c>
      <c r="F452" s="307">
        <v>0</v>
      </c>
      <c r="G452" s="307">
        <v>0</v>
      </c>
      <c r="H452" s="315">
        <f>H450</f>
        <v>547.45000000000005</v>
      </c>
      <c r="I452" s="315"/>
      <c r="J452" s="315">
        <f t="shared" ref="J452" si="228">J450</f>
        <v>5864.7599999999993</v>
      </c>
      <c r="K452" s="142"/>
      <c r="L452" s="65"/>
      <c r="M452" s="267">
        <f t="shared" si="213"/>
        <v>6412.2099999999991</v>
      </c>
    </row>
    <row r="453" spans="1:13" ht="18" customHeight="1" x14ac:dyDescent="0.25">
      <c r="A453" s="17"/>
      <c r="B453" s="26"/>
      <c r="C453" s="222" t="s">
        <v>9</v>
      </c>
      <c r="D453" s="250">
        <v>0</v>
      </c>
      <c r="E453" s="3">
        <v>0</v>
      </c>
      <c r="F453" s="3">
        <v>0</v>
      </c>
      <c r="G453" s="3">
        <v>0</v>
      </c>
      <c r="H453" s="3">
        <v>0</v>
      </c>
      <c r="I453" s="3">
        <v>0</v>
      </c>
      <c r="J453" s="52">
        <v>0</v>
      </c>
      <c r="K453" s="134"/>
      <c r="L453" s="65"/>
      <c r="M453" s="267">
        <f t="shared" si="213"/>
        <v>0</v>
      </c>
    </row>
    <row r="454" spans="1:13" ht="15.75" customHeight="1" x14ac:dyDescent="0.25">
      <c r="A454" s="17"/>
      <c r="B454" s="26"/>
      <c r="C454" s="222" t="s">
        <v>60</v>
      </c>
      <c r="D454" s="250">
        <v>0</v>
      </c>
      <c r="E454" s="3">
        <v>0</v>
      </c>
      <c r="F454" s="3">
        <v>0</v>
      </c>
      <c r="G454" s="3">
        <v>0</v>
      </c>
      <c r="H454" s="3">
        <v>0</v>
      </c>
      <c r="I454" s="3">
        <v>0</v>
      </c>
      <c r="J454" s="52">
        <v>0</v>
      </c>
      <c r="K454" s="134"/>
      <c r="L454" s="65"/>
      <c r="M454" s="267">
        <f t="shared" si="213"/>
        <v>0</v>
      </c>
    </row>
    <row r="455" spans="1:13" ht="27" customHeight="1" x14ac:dyDescent="0.25">
      <c r="A455" s="17"/>
      <c r="B455" s="26"/>
      <c r="C455" s="222" t="s">
        <v>61</v>
      </c>
      <c r="D455" s="259">
        <f>D458</f>
        <v>2718.3199999999997</v>
      </c>
      <c r="E455" s="98">
        <f>E458</f>
        <v>2986.1300000000006</v>
      </c>
      <c r="F455" s="96">
        <f>F458+F461</f>
        <v>3888.91</v>
      </c>
      <c r="G455" s="119">
        <f t="shared" ref="G455:J455" si="229">G458+G461</f>
        <v>13373.83</v>
      </c>
      <c r="H455" s="119">
        <f t="shared" si="229"/>
        <v>547.45000000000005</v>
      </c>
      <c r="I455" s="96">
        <f t="shared" ref="I455" si="230">I458</f>
        <v>13341.01</v>
      </c>
      <c r="J455" s="162">
        <f t="shared" si="229"/>
        <v>5864.7599999999993</v>
      </c>
      <c r="K455" s="131"/>
      <c r="L455" s="65"/>
      <c r="M455" s="267">
        <f t="shared" si="213"/>
        <v>29379.4</v>
      </c>
    </row>
    <row r="456" spans="1:13" ht="19.5" customHeight="1" x14ac:dyDescent="0.25">
      <c r="A456" s="316"/>
      <c r="B456" s="317"/>
      <c r="C456" s="318" t="s">
        <v>158</v>
      </c>
      <c r="D456" s="315">
        <f>D455</f>
        <v>2718.3199999999997</v>
      </c>
      <c r="E456" s="315">
        <f t="shared" ref="E456:G456" si="231">E455</f>
        <v>2986.1300000000006</v>
      </c>
      <c r="F456" s="315">
        <f t="shared" si="231"/>
        <v>3888.91</v>
      </c>
      <c r="G456" s="315">
        <f t="shared" si="231"/>
        <v>13373.83</v>
      </c>
      <c r="H456" s="307">
        <v>0</v>
      </c>
      <c r="I456" s="307">
        <v>0</v>
      </c>
      <c r="J456" s="307">
        <v>0</v>
      </c>
      <c r="K456" s="131"/>
      <c r="L456" s="65"/>
      <c r="M456" s="267">
        <f t="shared" si="213"/>
        <v>22967.190000000002</v>
      </c>
    </row>
    <row r="457" spans="1:13" ht="14.25" customHeight="1" x14ac:dyDescent="0.25">
      <c r="A457" s="316"/>
      <c r="B457" s="317"/>
      <c r="C457" s="318" t="s">
        <v>159</v>
      </c>
      <c r="D457" s="307">
        <v>0</v>
      </c>
      <c r="E457" s="307">
        <v>0</v>
      </c>
      <c r="F457" s="307">
        <v>0</v>
      </c>
      <c r="G457" s="307">
        <v>0</v>
      </c>
      <c r="H457" s="315">
        <f>H455</f>
        <v>547.45000000000005</v>
      </c>
      <c r="I457" s="315"/>
      <c r="J457" s="315">
        <f t="shared" ref="J457" si="232">J455</f>
        <v>5864.7599999999993</v>
      </c>
      <c r="K457" s="131"/>
      <c r="L457" s="65"/>
      <c r="M457" s="267">
        <f t="shared" si="213"/>
        <v>6412.2099999999991</v>
      </c>
    </row>
    <row r="458" spans="1:13" ht="60" customHeight="1" x14ac:dyDescent="0.25">
      <c r="A458" s="17"/>
      <c r="B458" s="26"/>
      <c r="C458" s="274" t="s">
        <v>154</v>
      </c>
      <c r="D458" s="259">
        <f>D474</f>
        <v>2718.3199999999997</v>
      </c>
      <c r="E458" s="98">
        <f>E474</f>
        <v>2986.1300000000006</v>
      </c>
      <c r="F458" s="96">
        <f>F477</f>
        <v>2688.91</v>
      </c>
      <c r="G458" s="96">
        <f>G477</f>
        <v>12826.38</v>
      </c>
      <c r="H458" s="158">
        <f t="shared" ref="H458:J458" si="233">H477</f>
        <v>0</v>
      </c>
      <c r="I458" s="158">
        <f t="shared" si="233"/>
        <v>13341.01</v>
      </c>
      <c r="J458" s="158">
        <f t="shared" si="233"/>
        <v>5317.3099999999995</v>
      </c>
      <c r="K458" s="133"/>
      <c r="L458" s="65"/>
      <c r="M458" s="267">
        <f t="shared" si="213"/>
        <v>26537.049999999996</v>
      </c>
    </row>
    <row r="459" spans="1:13" ht="18.75" customHeight="1" x14ac:dyDescent="0.25">
      <c r="A459" s="316"/>
      <c r="B459" s="317"/>
      <c r="C459" s="318" t="s">
        <v>158</v>
      </c>
      <c r="D459" s="315">
        <f>D458</f>
        <v>2718.3199999999997</v>
      </c>
      <c r="E459" s="315">
        <f t="shared" ref="E459:G459" si="234">E458</f>
        <v>2986.1300000000006</v>
      </c>
      <c r="F459" s="315">
        <f t="shared" si="234"/>
        <v>2688.91</v>
      </c>
      <c r="G459" s="315">
        <f t="shared" si="234"/>
        <v>12826.38</v>
      </c>
      <c r="H459" s="307">
        <v>0</v>
      </c>
      <c r="I459" s="307">
        <v>0</v>
      </c>
      <c r="J459" s="307">
        <v>0</v>
      </c>
      <c r="K459" s="133"/>
      <c r="L459" s="65"/>
      <c r="M459" s="267">
        <f t="shared" si="213"/>
        <v>21219.739999999998</v>
      </c>
    </row>
    <row r="460" spans="1:13" ht="16.5" customHeight="1" x14ac:dyDescent="0.25">
      <c r="A460" s="316"/>
      <c r="B460" s="317"/>
      <c r="C460" s="318" t="s">
        <v>159</v>
      </c>
      <c r="D460" s="307">
        <v>0</v>
      </c>
      <c r="E460" s="307">
        <v>0</v>
      </c>
      <c r="F460" s="307">
        <v>0</v>
      </c>
      <c r="G460" s="307">
        <v>0</v>
      </c>
      <c r="H460" s="315">
        <f>H458</f>
        <v>0</v>
      </c>
      <c r="I460" s="315"/>
      <c r="J460" s="315">
        <f t="shared" ref="J460" si="235">J458</f>
        <v>5317.3099999999995</v>
      </c>
      <c r="K460" s="133"/>
      <c r="L460" s="65"/>
      <c r="M460" s="267">
        <f t="shared" si="213"/>
        <v>5317.3099999999995</v>
      </c>
    </row>
    <row r="461" spans="1:13" ht="63" customHeight="1" x14ac:dyDescent="0.25">
      <c r="A461" s="120"/>
      <c r="B461" s="121"/>
      <c r="C461" s="274" t="s">
        <v>155</v>
      </c>
      <c r="D461" s="167">
        <v>0</v>
      </c>
      <c r="E461" s="167">
        <v>0</v>
      </c>
      <c r="F461" s="119">
        <f>F564</f>
        <v>1200</v>
      </c>
      <c r="G461" s="119">
        <f t="shared" ref="G461:J461" si="236">G564</f>
        <v>547.45000000000005</v>
      </c>
      <c r="H461" s="119">
        <f t="shared" si="236"/>
        <v>547.45000000000005</v>
      </c>
      <c r="I461" s="119">
        <f t="shared" si="236"/>
        <v>547.45000000000005</v>
      </c>
      <c r="J461" s="162">
        <f t="shared" si="236"/>
        <v>547.45000000000005</v>
      </c>
      <c r="K461" s="131"/>
      <c r="L461" s="65"/>
      <c r="M461" s="267">
        <f t="shared" si="213"/>
        <v>2842.3500000000004</v>
      </c>
    </row>
    <row r="462" spans="1:13" ht="18.75" customHeight="1" x14ac:dyDescent="0.25">
      <c r="A462" s="316"/>
      <c r="B462" s="317"/>
      <c r="C462" s="318" t="s">
        <v>158</v>
      </c>
      <c r="D462" s="167">
        <f>D461</f>
        <v>0</v>
      </c>
      <c r="E462" s="167">
        <f t="shared" ref="E462:G462" si="237">E461</f>
        <v>0</v>
      </c>
      <c r="F462" s="315">
        <f t="shared" si="237"/>
        <v>1200</v>
      </c>
      <c r="G462" s="315">
        <f t="shared" si="237"/>
        <v>547.45000000000005</v>
      </c>
      <c r="H462" s="307">
        <v>0</v>
      </c>
      <c r="I462" s="307">
        <v>0</v>
      </c>
      <c r="J462" s="307">
        <v>0</v>
      </c>
      <c r="K462" s="131"/>
      <c r="L462" s="65"/>
      <c r="M462" s="267">
        <f t="shared" si="213"/>
        <v>1747.45</v>
      </c>
    </row>
    <row r="463" spans="1:13" ht="17.25" customHeight="1" x14ac:dyDescent="0.25">
      <c r="A463" s="316"/>
      <c r="B463" s="317"/>
      <c r="C463" s="318" t="s">
        <v>159</v>
      </c>
      <c r="D463" s="307">
        <v>0</v>
      </c>
      <c r="E463" s="307">
        <v>0</v>
      </c>
      <c r="F463" s="307">
        <v>0</v>
      </c>
      <c r="G463" s="307">
        <v>0</v>
      </c>
      <c r="H463" s="315">
        <f>H461</f>
        <v>547.45000000000005</v>
      </c>
      <c r="I463" s="315"/>
      <c r="J463" s="315">
        <f t="shared" ref="J463" si="238">J461</f>
        <v>547.45000000000005</v>
      </c>
      <c r="K463" s="131"/>
      <c r="L463" s="65"/>
      <c r="M463" s="267">
        <f t="shared" si="213"/>
        <v>1094.9000000000001</v>
      </c>
    </row>
    <row r="464" spans="1:13" ht="12.95" customHeight="1" x14ac:dyDescent="0.25">
      <c r="A464" s="9"/>
      <c r="B464" s="14"/>
      <c r="C464" s="222" t="s">
        <v>14</v>
      </c>
      <c r="D464" s="250">
        <v>0</v>
      </c>
      <c r="E464" s="3">
        <v>0</v>
      </c>
      <c r="F464" s="3">
        <v>0</v>
      </c>
      <c r="G464" s="3">
        <v>0</v>
      </c>
      <c r="H464" s="3">
        <v>0</v>
      </c>
      <c r="I464" s="3">
        <v>0</v>
      </c>
      <c r="J464" s="52">
        <v>0</v>
      </c>
      <c r="K464" s="134"/>
      <c r="L464" s="65"/>
      <c r="M464" s="267">
        <f t="shared" si="213"/>
        <v>0</v>
      </c>
    </row>
    <row r="465" spans="1:13" ht="26.25" customHeight="1" x14ac:dyDescent="0.25">
      <c r="A465" s="9"/>
      <c r="B465" s="14"/>
      <c r="C465" s="222" t="s">
        <v>15</v>
      </c>
      <c r="D465" s="250">
        <v>0</v>
      </c>
      <c r="E465" s="3">
        <v>0</v>
      </c>
      <c r="F465" s="3">
        <v>0</v>
      </c>
      <c r="G465" s="3">
        <v>0</v>
      </c>
      <c r="H465" s="3">
        <v>0</v>
      </c>
      <c r="I465" s="3">
        <v>0</v>
      </c>
      <c r="J465" s="52">
        <v>0</v>
      </c>
      <c r="K465" s="134"/>
      <c r="L465" s="65"/>
      <c r="M465" s="267">
        <f t="shared" si="213"/>
        <v>0</v>
      </c>
    </row>
    <row r="466" spans="1:13" ht="19.5" customHeight="1" x14ac:dyDescent="0.25">
      <c r="A466" s="9"/>
      <c r="B466" s="14"/>
      <c r="C466" s="222" t="s">
        <v>16</v>
      </c>
      <c r="D466" s="250">
        <v>0</v>
      </c>
      <c r="E466" s="3">
        <v>0</v>
      </c>
      <c r="F466" s="3">
        <v>0</v>
      </c>
      <c r="G466" s="3">
        <v>0</v>
      </c>
      <c r="H466" s="3">
        <v>0</v>
      </c>
      <c r="I466" s="3">
        <v>0</v>
      </c>
      <c r="J466" s="52">
        <v>0</v>
      </c>
      <c r="K466" s="134"/>
      <c r="L466" s="65"/>
      <c r="M466" s="267">
        <f t="shared" si="213"/>
        <v>0</v>
      </c>
    </row>
    <row r="467" spans="1:13" ht="15.75" x14ac:dyDescent="0.25">
      <c r="A467" s="31"/>
      <c r="B467" s="15"/>
      <c r="C467" s="222" t="s">
        <v>17</v>
      </c>
      <c r="D467" s="250">
        <v>0</v>
      </c>
      <c r="E467" s="3">
        <v>0</v>
      </c>
      <c r="F467" s="3">
        <v>0</v>
      </c>
      <c r="G467" s="3">
        <v>0</v>
      </c>
      <c r="H467" s="3">
        <v>0</v>
      </c>
      <c r="I467" s="3">
        <v>0</v>
      </c>
      <c r="J467" s="52">
        <v>0</v>
      </c>
      <c r="K467" s="134"/>
      <c r="L467" s="65"/>
      <c r="M467" s="267">
        <f t="shared" si="213"/>
        <v>0</v>
      </c>
    </row>
    <row r="468" spans="1:13" x14ac:dyDescent="0.25">
      <c r="A468" s="506" t="s">
        <v>86</v>
      </c>
      <c r="B468" s="42" t="s">
        <v>74</v>
      </c>
      <c r="C468" s="494" t="s">
        <v>51</v>
      </c>
      <c r="D468" s="508">
        <f>D474</f>
        <v>2718.3199999999997</v>
      </c>
      <c r="E468" s="508">
        <f>E474</f>
        <v>2986.1300000000006</v>
      </c>
      <c r="F468" s="504">
        <f>F474</f>
        <v>2688.91</v>
      </c>
      <c r="G468" s="510">
        <f t="shared" ref="G468" si="239">G474</f>
        <v>12826.38</v>
      </c>
      <c r="H468" s="504">
        <f t="shared" ref="H468:J468" si="240">H474</f>
        <v>0</v>
      </c>
      <c r="I468" s="504">
        <f t="shared" si="240"/>
        <v>4800.58</v>
      </c>
      <c r="J468" s="504">
        <f t="shared" si="240"/>
        <v>5317.3099999999995</v>
      </c>
      <c r="K468" s="143"/>
      <c r="L468" s="65"/>
      <c r="M468" s="267">
        <f t="shared" si="213"/>
        <v>26537.049999999996</v>
      </c>
    </row>
    <row r="469" spans="1:13" ht="67.5" customHeight="1" x14ac:dyDescent="0.25">
      <c r="A469" s="507"/>
      <c r="B469" s="469" t="s">
        <v>75</v>
      </c>
      <c r="C469" s="494"/>
      <c r="D469" s="509"/>
      <c r="E469" s="509"/>
      <c r="F469" s="505"/>
      <c r="G469" s="511"/>
      <c r="H469" s="505"/>
      <c r="I469" s="505"/>
      <c r="J469" s="505"/>
      <c r="K469" s="143"/>
      <c r="L469" s="65"/>
      <c r="M469" s="267">
        <f t="shared" si="213"/>
        <v>0</v>
      </c>
    </row>
    <row r="470" spans="1:13" ht="20.25" customHeight="1" x14ac:dyDescent="0.25">
      <c r="A470" s="314"/>
      <c r="B470" s="104"/>
      <c r="C470" s="318" t="s">
        <v>158</v>
      </c>
      <c r="D470" s="335">
        <f>D468</f>
        <v>2718.3199999999997</v>
      </c>
      <c r="E470" s="335">
        <f t="shared" ref="E470:G470" si="241">E468</f>
        <v>2986.1300000000006</v>
      </c>
      <c r="F470" s="335">
        <f t="shared" si="241"/>
        <v>2688.91</v>
      </c>
      <c r="G470" s="335">
        <f t="shared" si="241"/>
        <v>12826.38</v>
      </c>
      <c r="H470" s="331">
        <v>0</v>
      </c>
      <c r="I470" s="331">
        <v>0</v>
      </c>
      <c r="J470" s="331">
        <v>0</v>
      </c>
      <c r="K470" s="143"/>
      <c r="L470" s="65"/>
      <c r="M470" s="267">
        <f t="shared" si="213"/>
        <v>21219.739999999998</v>
      </c>
    </row>
    <row r="471" spans="1:13" ht="16.5" customHeight="1" x14ac:dyDescent="0.25">
      <c r="A471" s="314"/>
      <c r="B471" s="104"/>
      <c r="C471" s="318" t="s">
        <v>159</v>
      </c>
      <c r="D471" s="331">
        <v>0</v>
      </c>
      <c r="E471" s="331">
        <v>0</v>
      </c>
      <c r="F471" s="331">
        <v>0</v>
      </c>
      <c r="G471" s="331">
        <v>0</v>
      </c>
      <c r="H471" s="451">
        <f>H468</f>
        <v>0</v>
      </c>
      <c r="I471" s="313"/>
      <c r="J471" s="344">
        <f t="shared" ref="J471" si="242">J468</f>
        <v>5317.3099999999995</v>
      </c>
      <c r="K471" s="143"/>
      <c r="L471" s="65"/>
      <c r="M471" s="267">
        <f t="shared" si="213"/>
        <v>5317.3099999999995</v>
      </c>
    </row>
    <row r="472" spans="1:13" ht="15" customHeight="1" x14ac:dyDescent="0.25">
      <c r="A472" s="9"/>
      <c r="B472" s="28"/>
      <c r="C472" s="222" t="s">
        <v>9</v>
      </c>
      <c r="D472" s="250">
        <v>0</v>
      </c>
      <c r="E472" s="3">
        <v>0</v>
      </c>
      <c r="F472" s="3">
        <v>0</v>
      </c>
      <c r="G472" s="2">
        <v>0</v>
      </c>
      <c r="H472" s="443">
        <v>0</v>
      </c>
      <c r="I472" s="2">
        <v>0</v>
      </c>
      <c r="J472" s="3">
        <v>0</v>
      </c>
      <c r="K472" s="134"/>
      <c r="L472" s="65"/>
      <c r="M472" s="267">
        <f t="shared" si="213"/>
        <v>0</v>
      </c>
    </row>
    <row r="473" spans="1:13" ht="16.5" customHeight="1" x14ac:dyDescent="0.25">
      <c r="A473" s="9"/>
      <c r="B473" s="28"/>
      <c r="C473" s="222" t="s">
        <v>60</v>
      </c>
      <c r="D473" s="250">
        <v>0</v>
      </c>
      <c r="E473" s="3">
        <v>0</v>
      </c>
      <c r="F473" s="3">
        <v>0</v>
      </c>
      <c r="G473" s="1">
        <v>0</v>
      </c>
      <c r="H473" s="443">
        <v>0</v>
      </c>
      <c r="I473" s="1">
        <v>0</v>
      </c>
      <c r="J473" s="3">
        <v>0</v>
      </c>
      <c r="K473" s="134"/>
      <c r="L473" s="65"/>
      <c r="M473" s="267">
        <f t="shared" si="213"/>
        <v>0</v>
      </c>
    </row>
    <row r="474" spans="1:13" ht="29.25" customHeight="1" x14ac:dyDescent="0.25">
      <c r="A474" s="9"/>
      <c r="B474" s="28"/>
      <c r="C474" s="222" t="s">
        <v>40</v>
      </c>
      <c r="D474" s="259">
        <f>D477</f>
        <v>2718.3199999999997</v>
      </c>
      <c r="E474" s="98">
        <f>E477</f>
        <v>2986.1300000000006</v>
      </c>
      <c r="F474" s="93">
        <f>F477</f>
        <v>2688.91</v>
      </c>
      <c r="G474" s="93">
        <f>G477</f>
        <v>12826.38</v>
      </c>
      <c r="H474" s="167">
        <f t="shared" ref="H474" si="243">H477</f>
        <v>0</v>
      </c>
      <c r="I474" s="2">
        <v>4800.58</v>
      </c>
      <c r="J474" s="453">
        <f>J477</f>
        <v>5317.3099999999995</v>
      </c>
      <c r="K474" s="133"/>
      <c r="L474" s="65"/>
      <c r="M474" s="267">
        <f t="shared" si="213"/>
        <v>26537.049999999996</v>
      </c>
    </row>
    <row r="475" spans="1:13" ht="15.75" customHeight="1" x14ac:dyDescent="0.25">
      <c r="A475" s="308"/>
      <c r="B475" s="28"/>
      <c r="C475" s="318" t="s">
        <v>158</v>
      </c>
      <c r="D475" s="315">
        <f>D474</f>
        <v>2718.3199999999997</v>
      </c>
      <c r="E475" s="335">
        <f t="shared" ref="E475:G475" si="244">E474</f>
        <v>2986.1300000000006</v>
      </c>
      <c r="F475" s="335">
        <f t="shared" si="244"/>
        <v>2688.91</v>
      </c>
      <c r="G475" s="335">
        <f t="shared" si="244"/>
        <v>12826.38</v>
      </c>
      <c r="H475" s="443">
        <v>0</v>
      </c>
      <c r="I475" s="331">
        <v>0</v>
      </c>
      <c r="J475" s="331">
        <v>0</v>
      </c>
      <c r="K475" s="133"/>
      <c r="L475" s="65"/>
      <c r="M475" s="267">
        <f t="shared" si="213"/>
        <v>21219.739999999998</v>
      </c>
    </row>
    <row r="476" spans="1:13" ht="15" customHeight="1" x14ac:dyDescent="0.25">
      <c r="A476" s="308"/>
      <c r="B476" s="28"/>
      <c r="C476" s="318" t="s">
        <v>159</v>
      </c>
      <c r="D476" s="331">
        <v>0</v>
      </c>
      <c r="E476" s="331">
        <v>0</v>
      </c>
      <c r="F476" s="331">
        <v>0</v>
      </c>
      <c r="G476" s="331">
        <v>0</v>
      </c>
      <c r="H476" s="167">
        <f>H474</f>
        <v>0</v>
      </c>
      <c r="I476" s="310"/>
      <c r="J476" s="335">
        <f t="shared" ref="J476" si="245">J474</f>
        <v>5317.3099999999995</v>
      </c>
      <c r="K476" s="133"/>
      <c r="L476" s="65"/>
      <c r="M476" s="267">
        <f t="shared" ref="M476:M539" si="246">E476+F476+G476+H476+J476+D476</f>
        <v>5317.3099999999995</v>
      </c>
    </row>
    <row r="477" spans="1:13" ht="57.75" customHeight="1" x14ac:dyDescent="0.25">
      <c r="A477" s="31"/>
      <c r="B477" s="30"/>
      <c r="C477" s="274" t="s">
        <v>154</v>
      </c>
      <c r="D477" s="259">
        <f>D486+D495+D504+D513+D522</f>
        <v>2718.3199999999997</v>
      </c>
      <c r="E477" s="98">
        <f>E486+E495+E504+E513+E522</f>
        <v>2986.1300000000006</v>
      </c>
      <c r="F477" s="93">
        <f>F486+F495+F504+F522+F549+F553+F556+F540</f>
        <v>2688.91</v>
      </c>
      <c r="G477" s="183">
        <f>G486+G495+G504+G513+G522+G531+G540+G549</f>
        <v>12826.38</v>
      </c>
      <c r="H477" s="306">
        <f>H486+H495+H504+H513+H522+H531+H540+H549</f>
        <v>0</v>
      </c>
      <c r="I477" s="454">
        <f>I486+I495+I504+I513+I522+I531+I540+I549</f>
        <v>13341.01</v>
      </c>
      <c r="J477" s="454">
        <f>J486+J495+J504+J513+J522+J531+J540+J549</f>
        <v>5317.3099999999995</v>
      </c>
      <c r="K477" s="131"/>
      <c r="L477" s="65"/>
      <c r="M477" s="267">
        <f t="shared" si="246"/>
        <v>26537.049999999996</v>
      </c>
    </row>
    <row r="478" spans="1:13" ht="24.75" customHeight="1" x14ac:dyDescent="0.25">
      <c r="A478" s="496" t="s">
        <v>76</v>
      </c>
      <c r="B478" s="499" t="s">
        <v>77</v>
      </c>
      <c r="C478" s="222" t="s">
        <v>51</v>
      </c>
      <c r="D478" s="266">
        <f>D483</f>
        <v>490</v>
      </c>
      <c r="E478" s="112">
        <f>E483</f>
        <v>1618.41</v>
      </c>
      <c r="F478" s="93">
        <f>F483</f>
        <v>893.42</v>
      </c>
      <c r="G478" s="93">
        <f t="shared" ref="G478" si="247">G483</f>
        <v>2067.46</v>
      </c>
      <c r="H478" s="167">
        <f t="shared" ref="H478:I478" si="248">H483</f>
        <v>0</v>
      </c>
      <c r="I478" s="151">
        <f t="shared" si="248"/>
        <v>2178.7800000000002</v>
      </c>
      <c r="J478" s="237">
        <f t="shared" ref="J478" si="249">J483</f>
        <v>2766.05</v>
      </c>
      <c r="K478" s="133"/>
      <c r="L478" s="65"/>
      <c r="M478" s="267">
        <f t="shared" si="246"/>
        <v>7835.34</v>
      </c>
    </row>
    <row r="479" spans="1:13" ht="19.5" customHeight="1" x14ac:dyDescent="0.25">
      <c r="A479" s="497"/>
      <c r="B479" s="500"/>
      <c r="C479" s="318" t="s">
        <v>158</v>
      </c>
      <c r="D479" s="266">
        <f>D478</f>
        <v>490</v>
      </c>
      <c r="E479" s="266">
        <f t="shared" ref="E479:G479" si="250">E478</f>
        <v>1618.41</v>
      </c>
      <c r="F479" s="266">
        <f t="shared" si="250"/>
        <v>893.42</v>
      </c>
      <c r="G479" s="266">
        <f t="shared" si="250"/>
        <v>2067.46</v>
      </c>
      <c r="H479" s="443">
        <v>0</v>
      </c>
      <c r="I479" s="331">
        <v>0</v>
      </c>
      <c r="J479" s="331">
        <v>0</v>
      </c>
      <c r="K479" s="133"/>
      <c r="L479" s="65"/>
      <c r="M479" s="267">
        <f t="shared" si="246"/>
        <v>5069.29</v>
      </c>
    </row>
    <row r="480" spans="1:13" ht="17.25" customHeight="1" x14ac:dyDescent="0.25">
      <c r="A480" s="497"/>
      <c r="B480" s="500"/>
      <c r="C480" s="318" t="s">
        <v>159</v>
      </c>
      <c r="D480" s="331">
        <v>0</v>
      </c>
      <c r="E480" s="331">
        <v>0</v>
      </c>
      <c r="F480" s="331">
        <v>0</v>
      </c>
      <c r="G480" s="331">
        <v>0</v>
      </c>
      <c r="H480" s="167">
        <f>H478</f>
        <v>0</v>
      </c>
      <c r="I480" s="315"/>
      <c r="J480" s="335">
        <f t="shared" ref="J480" si="251">J478</f>
        <v>2766.05</v>
      </c>
      <c r="K480" s="133"/>
      <c r="L480" s="65"/>
      <c r="M480" s="267">
        <f t="shared" si="246"/>
        <v>2766.05</v>
      </c>
    </row>
    <row r="481" spans="1:18" ht="14.25" customHeight="1" x14ac:dyDescent="0.25">
      <c r="A481" s="497"/>
      <c r="B481" s="500"/>
      <c r="C481" s="222" t="s">
        <v>9</v>
      </c>
      <c r="D481" s="250">
        <v>0</v>
      </c>
      <c r="E481" s="3">
        <v>0</v>
      </c>
      <c r="F481" s="3">
        <v>0</v>
      </c>
      <c r="G481" s="2">
        <v>0</v>
      </c>
      <c r="H481" s="167">
        <v>0</v>
      </c>
      <c r="I481" s="149">
        <v>0</v>
      </c>
      <c r="J481" s="236">
        <v>0</v>
      </c>
      <c r="K481" s="134"/>
      <c r="L481" s="65"/>
      <c r="M481" s="267">
        <f t="shared" si="246"/>
        <v>0</v>
      </c>
    </row>
    <row r="482" spans="1:18" ht="13.5" customHeight="1" x14ac:dyDescent="0.25">
      <c r="A482" s="497"/>
      <c r="B482" s="500"/>
      <c r="C482" s="222" t="s">
        <v>60</v>
      </c>
      <c r="D482" s="250">
        <v>0</v>
      </c>
      <c r="E482" s="3">
        <v>0</v>
      </c>
      <c r="F482" s="3">
        <v>0</v>
      </c>
      <c r="G482" s="2">
        <v>0</v>
      </c>
      <c r="H482" s="167">
        <v>0</v>
      </c>
      <c r="I482" s="149">
        <v>0</v>
      </c>
      <c r="J482" s="236">
        <v>0</v>
      </c>
      <c r="K482" s="134"/>
      <c r="L482" s="65"/>
      <c r="M482" s="267">
        <f t="shared" si="246"/>
        <v>0</v>
      </c>
    </row>
    <row r="483" spans="1:18" ht="30.75" customHeight="1" x14ac:dyDescent="0.25">
      <c r="A483" s="497"/>
      <c r="B483" s="500"/>
      <c r="C483" s="222" t="s">
        <v>40</v>
      </c>
      <c r="D483" s="266">
        <f>D486</f>
        <v>490</v>
      </c>
      <c r="E483" s="113">
        <f>E486</f>
        <v>1618.41</v>
      </c>
      <c r="F483" s="93">
        <f>F486</f>
        <v>893.42</v>
      </c>
      <c r="G483" s="169">
        <f>G486</f>
        <v>2067.46</v>
      </c>
      <c r="H483" s="167">
        <v>0</v>
      </c>
      <c r="I483" s="149">
        <f t="shared" ref="I483:J483" si="252">I486</f>
        <v>2178.7800000000002</v>
      </c>
      <c r="J483" s="236">
        <f t="shared" si="252"/>
        <v>2766.05</v>
      </c>
      <c r="K483" s="133"/>
      <c r="L483" s="65"/>
      <c r="M483" s="267">
        <f t="shared" si="246"/>
        <v>7835.34</v>
      </c>
    </row>
    <row r="484" spans="1:18" ht="12" customHeight="1" x14ac:dyDescent="0.25">
      <c r="A484" s="497"/>
      <c r="B484" s="500"/>
      <c r="C484" s="318" t="s">
        <v>158</v>
      </c>
      <c r="D484" s="266">
        <f>D483</f>
        <v>490</v>
      </c>
      <c r="E484" s="266">
        <f t="shared" ref="E484" si="253">E483</f>
        <v>1618.41</v>
      </c>
      <c r="F484" s="266">
        <f t="shared" ref="F484" si="254">F483</f>
        <v>893.42</v>
      </c>
      <c r="G484" s="266">
        <f t="shared" ref="G484" si="255">G483</f>
        <v>2067.46</v>
      </c>
      <c r="H484" s="443">
        <v>0</v>
      </c>
      <c r="I484" s="331">
        <v>0</v>
      </c>
      <c r="J484" s="331">
        <v>0</v>
      </c>
      <c r="K484" s="133"/>
      <c r="L484" s="65"/>
      <c r="M484" s="267">
        <f t="shared" si="246"/>
        <v>5069.29</v>
      </c>
    </row>
    <row r="485" spans="1:18" ht="15" customHeight="1" x14ac:dyDescent="0.25">
      <c r="A485" s="497"/>
      <c r="B485" s="500"/>
      <c r="C485" s="318" t="s">
        <v>159</v>
      </c>
      <c r="D485" s="331">
        <v>0</v>
      </c>
      <c r="E485" s="331">
        <v>0</v>
      </c>
      <c r="F485" s="331">
        <v>0</v>
      </c>
      <c r="G485" s="331">
        <v>0</v>
      </c>
      <c r="H485" s="167">
        <v>0</v>
      </c>
      <c r="I485" s="335"/>
      <c r="J485" s="335">
        <f t="shared" ref="J485" si="256">J483</f>
        <v>2766.05</v>
      </c>
      <c r="K485" s="133"/>
      <c r="L485" s="65"/>
      <c r="M485" s="267">
        <f t="shared" si="246"/>
        <v>2766.05</v>
      </c>
      <c r="R485" s="65">
        <f>G486+G495+G504+G513+G522+G531+G540++G549</f>
        <v>12826.38</v>
      </c>
    </row>
    <row r="486" spans="1:18" ht="54.75" customHeight="1" x14ac:dyDescent="0.25">
      <c r="A486" s="498"/>
      <c r="B486" s="501"/>
      <c r="C486" s="274" t="s">
        <v>154</v>
      </c>
      <c r="D486" s="266">
        <v>490</v>
      </c>
      <c r="E486" s="113">
        <v>1618.41</v>
      </c>
      <c r="F486" s="93">
        <v>893.42</v>
      </c>
      <c r="G486" s="169">
        <v>2067.46</v>
      </c>
      <c r="H486" s="167">
        <v>0</v>
      </c>
      <c r="I486" s="149">
        <v>2178.7800000000002</v>
      </c>
      <c r="J486" s="236">
        <v>2766.05</v>
      </c>
      <c r="K486" s="133"/>
      <c r="L486" s="65"/>
      <c r="M486" s="267">
        <f t="shared" si="246"/>
        <v>7835.34</v>
      </c>
    </row>
    <row r="487" spans="1:18" ht="26.25" customHeight="1" x14ac:dyDescent="0.25">
      <c r="A487" s="512" t="s">
        <v>87</v>
      </c>
      <c r="B487" s="499" t="s">
        <v>78</v>
      </c>
      <c r="C487" s="222" t="s">
        <v>51</v>
      </c>
      <c r="D487" s="257">
        <f>D492</f>
        <v>224.99</v>
      </c>
      <c r="E487" s="47">
        <f>E492</f>
        <v>268.73</v>
      </c>
      <c r="F487" s="114">
        <f>F492</f>
        <v>476.58</v>
      </c>
      <c r="G487" s="148">
        <f>G492</f>
        <v>221.17</v>
      </c>
      <c r="H487" s="443">
        <f t="shared" ref="H487:I487" si="257">H492</f>
        <v>0</v>
      </c>
      <c r="I487" s="148">
        <f t="shared" si="257"/>
        <v>174.5</v>
      </c>
      <c r="J487" s="235">
        <f t="shared" ref="J487" si="258">J492</f>
        <v>260.77999999999997</v>
      </c>
      <c r="K487" s="131"/>
      <c r="L487" s="65"/>
      <c r="M487" s="267">
        <f t="shared" si="246"/>
        <v>1452.2499999999998</v>
      </c>
    </row>
    <row r="488" spans="1:18" ht="13.5" customHeight="1" x14ac:dyDescent="0.25">
      <c r="A488" s="513"/>
      <c r="B488" s="500"/>
      <c r="C488" s="318" t="s">
        <v>158</v>
      </c>
      <c r="D488" s="311">
        <f>D487</f>
        <v>224.99</v>
      </c>
      <c r="E488" s="332">
        <f t="shared" ref="E488:G488" si="259">E487</f>
        <v>268.73</v>
      </c>
      <c r="F488" s="332">
        <f t="shared" si="259"/>
        <v>476.58</v>
      </c>
      <c r="G488" s="332">
        <f t="shared" si="259"/>
        <v>221.17</v>
      </c>
      <c r="H488" s="443">
        <v>0</v>
      </c>
      <c r="I488" s="331">
        <v>0</v>
      </c>
      <c r="J488" s="331">
        <v>0</v>
      </c>
      <c r="K488" s="131"/>
      <c r="L488" s="65"/>
      <c r="M488" s="267">
        <f t="shared" si="246"/>
        <v>1191.4699999999998</v>
      </c>
    </row>
    <row r="489" spans="1:18" ht="14.25" customHeight="1" x14ac:dyDescent="0.25">
      <c r="A489" s="513"/>
      <c r="B489" s="500"/>
      <c r="C489" s="318" t="s">
        <v>159</v>
      </c>
      <c r="D489" s="331">
        <v>0</v>
      </c>
      <c r="E489" s="331">
        <v>0</v>
      </c>
      <c r="F489" s="331">
        <v>0</v>
      </c>
      <c r="G489" s="331">
        <v>0</v>
      </c>
      <c r="H489" s="443">
        <f>H487</f>
        <v>0</v>
      </c>
      <c r="I489" s="312"/>
      <c r="J489" s="330">
        <f t="shared" ref="J489" si="260">J487</f>
        <v>260.77999999999997</v>
      </c>
      <c r="K489" s="131"/>
      <c r="L489" s="65"/>
      <c r="M489" s="267">
        <f t="shared" si="246"/>
        <v>260.77999999999997</v>
      </c>
    </row>
    <row r="490" spans="1:18" ht="12.95" customHeight="1" x14ac:dyDescent="0.25">
      <c r="A490" s="513"/>
      <c r="B490" s="500"/>
      <c r="C490" s="222" t="s">
        <v>9</v>
      </c>
      <c r="D490" s="250">
        <v>0</v>
      </c>
      <c r="E490" s="3">
        <v>0</v>
      </c>
      <c r="F490" s="67">
        <v>0</v>
      </c>
      <c r="G490" s="150">
        <v>0</v>
      </c>
      <c r="H490" s="443">
        <v>0</v>
      </c>
      <c r="I490" s="150">
        <v>0</v>
      </c>
      <c r="J490" s="238">
        <v>0</v>
      </c>
      <c r="K490" s="134"/>
      <c r="L490" s="65"/>
      <c r="M490" s="267">
        <f t="shared" si="246"/>
        <v>0</v>
      </c>
    </row>
    <row r="491" spans="1:18" ht="12.6" customHeight="1" x14ac:dyDescent="0.25">
      <c r="A491" s="513"/>
      <c r="B491" s="500"/>
      <c r="C491" s="222" t="s">
        <v>60</v>
      </c>
      <c r="D491" s="250">
        <v>0</v>
      </c>
      <c r="E491" s="3">
        <v>0</v>
      </c>
      <c r="F491" s="67">
        <v>0</v>
      </c>
      <c r="G491" s="150">
        <v>0</v>
      </c>
      <c r="H491" s="443">
        <v>0</v>
      </c>
      <c r="I491" s="150">
        <v>0</v>
      </c>
      <c r="J491" s="238">
        <v>0</v>
      </c>
      <c r="K491" s="134"/>
      <c r="L491" s="65"/>
      <c r="M491" s="267">
        <f t="shared" si="246"/>
        <v>0</v>
      </c>
    </row>
    <row r="492" spans="1:18" ht="24" customHeight="1" x14ac:dyDescent="0.25">
      <c r="A492" s="513"/>
      <c r="B492" s="500"/>
      <c r="C492" s="222" t="s">
        <v>40</v>
      </c>
      <c r="D492" s="257">
        <f>D495</f>
        <v>224.99</v>
      </c>
      <c r="E492" s="63">
        <f>E495</f>
        <v>268.73</v>
      </c>
      <c r="F492" s="114">
        <f>F495</f>
        <v>476.58</v>
      </c>
      <c r="G492" s="148">
        <f>G495</f>
        <v>221.17</v>
      </c>
      <c r="H492" s="443">
        <f t="shared" ref="H492:J492" si="261">H495</f>
        <v>0</v>
      </c>
      <c r="I492" s="148">
        <f t="shared" si="261"/>
        <v>174.5</v>
      </c>
      <c r="J492" s="235">
        <f t="shared" si="261"/>
        <v>260.77999999999997</v>
      </c>
      <c r="K492" s="131"/>
      <c r="L492" s="65"/>
      <c r="M492" s="267">
        <f t="shared" si="246"/>
        <v>1452.2499999999998</v>
      </c>
    </row>
    <row r="493" spans="1:18" ht="16.5" customHeight="1" x14ac:dyDescent="0.25">
      <c r="A493" s="513"/>
      <c r="B493" s="500"/>
      <c r="C493" s="318" t="s">
        <v>158</v>
      </c>
      <c r="D493" s="332">
        <f>D492</f>
        <v>224.99</v>
      </c>
      <c r="E493" s="332">
        <f t="shared" ref="E493" si="262">E492</f>
        <v>268.73</v>
      </c>
      <c r="F493" s="332">
        <f t="shared" ref="F493" si="263">F492</f>
        <v>476.58</v>
      </c>
      <c r="G493" s="332">
        <f t="shared" ref="G493" si="264">G492</f>
        <v>221.17</v>
      </c>
      <c r="H493" s="443">
        <v>0</v>
      </c>
      <c r="I493" s="331">
        <v>0</v>
      </c>
      <c r="J493" s="331">
        <v>0</v>
      </c>
      <c r="K493" s="131"/>
      <c r="L493" s="65"/>
      <c r="M493" s="267">
        <f t="shared" si="246"/>
        <v>1191.4699999999998</v>
      </c>
    </row>
    <row r="494" spans="1:18" ht="14.25" customHeight="1" x14ac:dyDescent="0.25">
      <c r="A494" s="513"/>
      <c r="B494" s="500"/>
      <c r="C494" s="318" t="s">
        <v>159</v>
      </c>
      <c r="D494" s="331">
        <v>0</v>
      </c>
      <c r="E494" s="331">
        <v>0</v>
      </c>
      <c r="F494" s="331">
        <v>0</v>
      </c>
      <c r="G494" s="331">
        <v>0</v>
      </c>
      <c r="H494" s="443">
        <f>H492</f>
        <v>0</v>
      </c>
      <c r="I494" s="330"/>
      <c r="J494" s="330">
        <f t="shared" ref="J494" si="265">J492</f>
        <v>260.77999999999997</v>
      </c>
      <c r="K494" s="131"/>
      <c r="L494" s="65"/>
      <c r="M494" s="267">
        <f t="shared" si="246"/>
        <v>260.77999999999997</v>
      </c>
    </row>
    <row r="495" spans="1:18" ht="60" customHeight="1" x14ac:dyDescent="0.25">
      <c r="A495" s="514"/>
      <c r="B495" s="501"/>
      <c r="C495" s="274" t="s">
        <v>154</v>
      </c>
      <c r="D495" s="257">
        <v>224.99</v>
      </c>
      <c r="E495" s="63">
        <v>268.73</v>
      </c>
      <c r="F495" s="114">
        <v>476.58</v>
      </c>
      <c r="G495" s="148">
        <v>221.17</v>
      </c>
      <c r="H495" s="148">
        <v>0</v>
      </c>
      <c r="I495" s="148">
        <v>174.5</v>
      </c>
      <c r="J495" s="235">
        <v>260.77999999999997</v>
      </c>
      <c r="K495" s="131"/>
      <c r="L495" s="65"/>
      <c r="M495" s="267">
        <f t="shared" si="246"/>
        <v>1452.2499999999998</v>
      </c>
    </row>
    <row r="496" spans="1:18" ht="44.25" customHeight="1" x14ac:dyDescent="0.25">
      <c r="A496" s="50" t="s">
        <v>88</v>
      </c>
      <c r="B496" s="470" t="s">
        <v>79</v>
      </c>
      <c r="C496" s="222" t="s">
        <v>51</v>
      </c>
      <c r="D496" s="257">
        <f>D501</f>
        <v>503.47</v>
      </c>
      <c r="E496" s="47">
        <f>E501</f>
        <v>300</v>
      </c>
      <c r="F496" s="47">
        <f>F501</f>
        <v>445</v>
      </c>
      <c r="G496" s="145">
        <f>G501</f>
        <v>2830.18</v>
      </c>
      <c r="H496" s="443">
        <f>H501</f>
        <v>0</v>
      </c>
      <c r="I496" s="47">
        <v>1147.47</v>
      </c>
      <c r="J496" s="442">
        <f t="shared" ref="J496" si="266">J501</f>
        <v>1456.98</v>
      </c>
      <c r="K496" s="132"/>
      <c r="L496" s="65"/>
      <c r="M496" s="267">
        <f t="shared" si="246"/>
        <v>5535.63</v>
      </c>
    </row>
    <row r="497" spans="1:13" ht="18" customHeight="1" x14ac:dyDescent="0.25">
      <c r="A497" s="324"/>
      <c r="B497" s="29"/>
      <c r="C497" s="318" t="s">
        <v>158</v>
      </c>
      <c r="D497" s="311">
        <f>D496</f>
        <v>503.47</v>
      </c>
      <c r="E497" s="332">
        <f t="shared" ref="E497:G497" si="267">E496</f>
        <v>300</v>
      </c>
      <c r="F497" s="332">
        <f t="shared" si="267"/>
        <v>445</v>
      </c>
      <c r="G497" s="332">
        <f t="shared" si="267"/>
        <v>2830.18</v>
      </c>
      <c r="H497" s="443">
        <v>0</v>
      </c>
      <c r="I497" s="331">
        <v>0</v>
      </c>
      <c r="J497" s="443">
        <v>0</v>
      </c>
      <c r="K497" s="132"/>
      <c r="L497" s="65"/>
      <c r="M497" s="267">
        <f t="shared" si="246"/>
        <v>4078.6499999999996</v>
      </c>
    </row>
    <row r="498" spans="1:13" ht="14.25" customHeight="1" x14ac:dyDescent="0.25">
      <c r="A498" s="324"/>
      <c r="B498" s="29"/>
      <c r="C498" s="318" t="s">
        <v>159</v>
      </c>
      <c r="D498" s="331">
        <v>0</v>
      </c>
      <c r="E498" s="331">
        <v>0</v>
      </c>
      <c r="F498" s="331">
        <v>0</v>
      </c>
      <c r="G498" s="331">
        <v>0</v>
      </c>
      <c r="H498" s="443">
        <f>H496</f>
        <v>0</v>
      </c>
      <c r="I498" s="312"/>
      <c r="J498" s="442">
        <f t="shared" ref="J498" si="268">J496</f>
        <v>1456.98</v>
      </c>
      <c r="K498" s="132"/>
      <c r="L498" s="65"/>
      <c r="M498" s="267">
        <f t="shared" si="246"/>
        <v>1456.98</v>
      </c>
    </row>
    <row r="499" spans="1:13" ht="21" customHeight="1" x14ac:dyDescent="0.3">
      <c r="A499" s="20"/>
      <c r="B499" s="28"/>
      <c r="C499" s="222" t="s">
        <v>9</v>
      </c>
      <c r="D499" s="250">
        <v>0</v>
      </c>
      <c r="E499" s="180">
        <v>0</v>
      </c>
      <c r="F499" s="181">
        <v>0</v>
      </c>
      <c r="G499" s="181">
        <v>0</v>
      </c>
      <c r="H499" s="443">
        <v>0</v>
      </c>
      <c r="I499" s="181">
        <v>0</v>
      </c>
      <c r="J499" s="443">
        <v>0</v>
      </c>
      <c r="K499" s="134"/>
      <c r="L499" s="65"/>
      <c r="M499" s="267">
        <f t="shared" si="246"/>
        <v>0</v>
      </c>
    </row>
    <row r="500" spans="1:13" ht="15" customHeight="1" x14ac:dyDescent="0.3">
      <c r="A500" s="20"/>
      <c r="B500" s="28"/>
      <c r="C500" s="222" t="s">
        <v>60</v>
      </c>
      <c r="D500" s="250">
        <v>0</v>
      </c>
      <c r="E500" s="180">
        <v>0</v>
      </c>
      <c r="F500" s="181">
        <v>0</v>
      </c>
      <c r="G500" s="181">
        <v>0</v>
      </c>
      <c r="H500" s="443">
        <v>0</v>
      </c>
      <c r="I500" s="181">
        <v>0</v>
      </c>
      <c r="J500" s="443">
        <v>0</v>
      </c>
      <c r="K500" s="134"/>
      <c r="L500" s="65"/>
      <c r="M500" s="267">
        <f t="shared" si="246"/>
        <v>0</v>
      </c>
    </row>
    <row r="501" spans="1:13" ht="27" customHeight="1" x14ac:dyDescent="0.3">
      <c r="A501" s="20"/>
      <c r="B501" s="28"/>
      <c r="C501" s="222" t="s">
        <v>40</v>
      </c>
      <c r="D501" s="257">
        <f>D504</f>
        <v>503.47</v>
      </c>
      <c r="E501" s="97">
        <f>E504</f>
        <v>300</v>
      </c>
      <c r="F501" s="92">
        <f>F504</f>
        <v>445</v>
      </c>
      <c r="G501" s="146">
        <f>G504</f>
        <v>2830.18</v>
      </c>
      <c r="H501" s="443">
        <f>H504</f>
        <v>0</v>
      </c>
      <c r="I501" s="181">
        <v>1147.47</v>
      </c>
      <c r="J501" s="442">
        <f t="shared" ref="J501" si="269">J504</f>
        <v>1456.98</v>
      </c>
      <c r="K501" s="134"/>
      <c r="L501" s="65"/>
      <c r="M501" s="267">
        <f t="shared" si="246"/>
        <v>5535.63</v>
      </c>
    </row>
    <row r="502" spans="1:13" ht="16.5" customHeight="1" x14ac:dyDescent="0.3">
      <c r="A502" s="20"/>
      <c r="B502" s="28"/>
      <c r="C502" s="318" t="s">
        <v>158</v>
      </c>
      <c r="D502" s="332">
        <f>D501</f>
        <v>503.47</v>
      </c>
      <c r="E502" s="332">
        <f t="shared" ref="E502" si="270">E501</f>
        <v>300</v>
      </c>
      <c r="F502" s="332">
        <f t="shared" ref="F502" si="271">F501</f>
        <v>445</v>
      </c>
      <c r="G502" s="332">
        <f t="shared" ref="G502" si="272">G501</f>
        <v>2830.18</v>
      </c>
      <c r="H502" s="443">
        <v>0</v>
      </c>
      <c r="I502" s="331">
        <v>0</v>
      </c>
      <c r="J502" s="443">
        <v>0</v>
      </c>
      <c r="K502" s="134"/>
      <c r="L502" s="65"/>
      <c r="M502" s="267">
        <f t="shared" si="246"/>
        <v>4078.6499999999996</v>
      </c>
    </row>
    <row r="503" spans="1:13" ht="18.75" customHeight="1" x14ac:dyDescent="0.3">
      <c r="A503" s="20"/>
      <c r="B503" s="28"/>
      <c r="C503" s="318" t="s">
        <v>159</v>
      </c>
      <c r="D503" s="331">
        <v>0</v>
      </c>
      <c r="E503" s="331">
        <v>0</v>
      </c>
      <c r="F503" s="331">
        <v>0</v>
      </c>
      <c r="G503" s="331">
        <v>0</v>
      </c>
      <c r="H503" s="443">
        <f>H501</f>
        <v>0</v>
      </c>
      <c r="I503" s="330"/>
      <c r="J503" s="442">
        <f t="shared" ref="J503" si="273">J501</f>
        <v>1456.98</v>
      </c>
      <c r="K503" s="134"/>
      <c r="L503" s="65"/>
      <c r="M503" s="267">
        <f t="shared" si="246"/>
        <v>1456.98</v>
      </c>
    </row>
    <row r="504" spans="1:13" ht="54.75" customHeight="1" x14ac:dyDescent="0.3">
      <c r="A504" s="44"/>
      <c r="B504" s="30"/>
      <c r="C504" s="274" t="s">
        <v>154</v>
      </c>
      <c r="D504" s="257">
        <v>503.47</v>
      </c>
      <c r="E504" s="97">
        <v>300</v>
      </c>
      <c r="F504" s="92">
        <v>445</v>
      </c>
      <c r="G504" s="146">
        <v>2830.18</v>
      </c>
      <c r="H504" s="443">
        <v>0</v>
      </c>
      <c r="I504" s="181">
        <v>1147.47</v>
      </c>
      <c r="J504" s="442">
        <v>1456.98</v>
      </c>
      <c r="K504" s="134"/>
      <c r="L504" s="65"/>
      <c r="M504" s="267">
        <f t="shared" si="246"/>
        <v>5535.63</v>
      </c>
    </row>
    <row r="505" spans="1:13" ht="39.950000000000003" customHeight="1" x14ac:dyDescent="0.25">
      <c r="A505" s="50" t="s">
        <v>89</v>
      </c>
      <c r="B505" s="471" t="s">
        <v>106</v>
      </c>
      <c r="C505" s="233" t="s">
        <v>51</v>
      </c>
      <c r="D505" s="266">
        <f>D510</f>
        <v>200</v>
      </c>
      <c r="E505" s="63">
        <f>E510</f>
        <v>62.17</v>
      </c>
      <c r="F505" s="47">
        <f>F510</f>
        <v>0</v>
      </c>
      <c r="G505" s="92">
        <f t="shared" ref="G505" si="274">G510</f>
        <v>1045.48</v>
      </c>
      <c r="H505" s="333">
        <f t="shared" ref="H505:I505" si="275">H510</f>
        <v>0</v>
      </c>
      <c r="I505" s="148">
        <f t="shared" si="275"/>
        <v>318.95</v>
      </c>
      <c r="J505" s="235">
        <f t="shared" ref="J505" si="276">J510</f>
        <v>539.5</v>
      </c>
      <c r="K505" s="132"/>
      <c r="L505" s="65"/>
      <c r="M505" s="267">
        <f t="shared" si="246"/>
        <v>1847.15</v>
      </c>
    </row>
    <row r="506" spans="1:13" ht="14.25" customHeight="1" x14ac:dyDescent="0.25">
      <c r="A506" s="324"/>
      <c r="B506" s="187"/>
      <c r="C506" s="318" t="s">
        <v>158</v>
      </c>
      <c r="D506" s="266">
        <f>D505</f>
        <v>200</v>
      </c>
      <c r="E506" s="266">
        <f t="shared" ref="E506:G506" si="277">E505</f>
        <v>62.17</v>
      </c>
      <c r="F506" s="266">
        <f t="shared" si="277"/>
        <v>0</v>
      </c>
      <c r="G506" s="266">
        <f t="shared" si="277"/>
        <v>1045.48</v>
      </c>
      <c r="H506" s="331">
        <v>0</v>
      </c>
      <c r="I506" s="331">
        <v>0</v>
      </c>
      <c r="J506" s="331">
        <v>0</v>
      </c>
      <c r="K506" s="132"/>
      <c r="L506" s="65"/>
      <c r="M506" s="267">
        <f t="shared" si="246"/>
        <v>1307.6500000000001</v>
      </c>
    </row>
    <row r="507" spans="1:13" ht="16.5" customHeight="1" x14ac:dyDescent="0.25">
      <c r="A507" s="324"/>
      <c r="B507" s="187"/>
      <c r="C507" s="318" t="s">
        <v>159</v>
      </c>
      <c r="D507" s="331">
        <v>0</v>
      </c>
      <c r="E507" s="331">
        <v>0</v>
      </c>
      <c r="F507" s="331">
        <v>0</v>
      </c>
      <c r="G507" s="331">
        <v>0</v>
      </c>
      <c r="H507" s="333">
        <f>H505</f>
        <v>0</v>
      </c>
      <c r="I507" s="312"/>
      <c r="J507" s="330">
        <f t="shared" ref="J507" si="278">J505</f>
        <v>539.5</v>
      </c>
      <c r="K507" s="132"/>
      <c r="L507" s="65"/>
      <c r="M507" s="267">
        <f t="shared" si="246"/>
        <v>539.5</v>
      </c>
    </row>
    <row r="508" spans="1:13" ht="17.25" customHeight="1" x14ac:dyDescent="0.3">
      <c r="A508" s="20"/>
      <c r="B508" s="28"/>
      <c r="C508" s="222" t="s">
        <v>9</v>
      </c>
      <c r="D508" s="258">
        <v>0</v>
      </c>
      <c r="E508" s="2">
        <v>0</v>
      </c>
      <c r="F508" s="3">
        <v>0</v>
      </c>
      <c r="G508" s="2">
        <v>0</v>
      </c>
      <c r="H508" s="149">
        <v>0</v>
      </c>
      <c r="I508" s="149">
        <v>0</v>
      </c>
      <c r="J508" s="236">
        <v>0</v>
      </c>
      <c r="K508" s="134"/>
      <c r="L508" s="65"/>
      <c r="M508" s="267">
        <f t="shared" si="246"/>
        <v>0</v>
      </c>
    </row>
    <row r="509" spans="1:13" ht="19.5" customHeight="1" x14ac:dyDescent="0.3">
      <c r="A509" s="20"/>
      <c r="B509" s="28"/>
      <c r="C509" s="222" t="s">
        <v>60</v>
      </c>
      <c r="D509" s="258">
        <v>0</v>
      </c>
      <c r="E509" s="2">
        <v>0</v>
      </c>
      <c r="F509" s="3">
        <v>0</v>
      </c>
      <c r="G509" s="2">
        <v>0</v>
      </c>
      <c r="H509" s="149">
        <v>0</v>
      </c>
      <c r="I509" s="149">
        <v>0</v>
      </c>
      <c r="J509" s="236">
        <v>0</v>
      </c>
      <c r="K509" s="134"/>
      <c r="L509" s="65"/>
      <c r="M509" s="267">
        <f t="shared" si="246"/>
        <v>0</v>
      </c>
    </row>
    <row r="510" spans="1:13" ht="22.5" customHeight="1" x14ac:dyDescent="0.3">
      <c r="A510" s="20"/>
      <c r="B510" s="28"/>
      <c r="C510" s="222" t="s">
        <v>40</v>
      </c>
      <c r="D510" s="266">
        <f>D513</f>
        <v>200</v>
      </c>
      <c r="E510" s="113">
        <f>E513</f>
        <v>62.17</v>
      </c>
      <c r="F510" s="90">
        <v>0</v>
      </c>
      <c r="G510" s="91">
        <f>G513</f>
        <v>1045.48</v>
      </c>
      <c r="H510" s="167">
        <v>0</v>
      </c>
      <c r="I510" s="149">
        <f t="shared" ref="I510:J510" si="279">I513</f>
        <v>318.95</v>
      </c>
      <c r="J510" s="237">
        <f t="shared" si="279"/>
        <v>539.5</v>
      </c>
      <c r="K510" s="132"/>
      <c r="L510" s="65"/>
      <c r="M510" s="267">
        <f t="shared" si="246"/>
        <v>1847.15</v>
      </c>
    </row>
    <row r="511" spans="1:13" ht="15" customHeight="1" x14ac:dyDescent="0.3">
      <c r="A511" s="20"/>
      <c r="B511" s="28"/>
      <c r="C511" s="318" t="s">
        <v>158</v>
      </c>
      <c r="D511" s="266">
        <f>D510</f>
        <v>200</v>
      </c>
      <c r="E511" s="266">
        <f t="shared" ref="E511" si="280">E510</f>
        <v>62.17</v>
      </c>
      <c r="F511" s="266">
        <f t="shared" ref="F511" si="281">F510</f>
        <v>0</v>
      </c>
      <c r="G511" s="266">
        <f t="shared" ref="G511" si="282">G510</f>
        <v>1045.48</v>
      </c>
      <c r="H511" s="331">
        <v>0</v>
      </c>
      <c r="I511" s="331">
        <v>0</v>
      </c>
      <c r="J511" s="331">
        <v>0</v>
      </c>
      <c r="K511" s="132"/>
      <c r="L511" s="65"/>
      <c r="M511" s="267">
        <f t="shared" si="246"/>
        <v>1307.6500000000001</v>
      </c>
    </row>
    <row r="512" spans="1:13" ht="15" customHeight="1" x14ac:dyDescent="0.3">
      <c r="A512" s="20"/>
      <c r="B512" s="28"/>
      <c r="C512" s="318" t="s">
        <v>159</v>
      </c>
      <c r="D512" s="331">
        <v>0</v>
      </c>
      <c r="E512" s="331">
        <v>0</v>
      </c>
      <c r="F512" s="331">
        <v>0</v>
      </c>
      <c r="G512" s="331">
        <v>0</v>
      </c>
      <c r="H512" s="333">
        <f>H510</f>
        <v>0</v>
      </c>
      <c r="I512" s="330"/>
      <c r="J512" s="330">
        <f t="shared" ref="J512" si="283">J510</f>
        <v>539.5</v>
      </c>
      <c r="K512" s="132"/>
      <c r="L512" s="65"/>
      <c r="M512" s="267">
        <f t="shared" si="246"/>
        <v>539.5</v>
      </c>
    </row>
    <row r="513" spans="1:13" ht="47.25" customHeight="1" x14ac:dyDescent="0.3">
      <c r="A513" s="44"/>
      <c r="B513" s="30"/>
      <c r="C513" s="274" t="s">
        <v>154</v>
      </c>
      <c r="D513" s="266">
        <v>200</v>
      </c>
      <c r="E513" s="113">
        <v>62.17</v>
      </c>
      <c r="F513" s="90">
        <v>0</v>
      </c>
      <c r="G513" s="152">
        <v>1045.48</v>
      </c>
      <c r="H513" s="167">
        <v>0</v>
      </c>
      <c r="I513" s="149">
        <v>318.95</v>
      </c>
      <c r="J513" s="237">
        <v>539.5</v>
      </c>
      <c r="K513" s="132"/>
      <c r="L513" s="65"/>
      <c r="M513" s="267">
        <f t="shared" si="246"/>
        <v>1847.15</v>
      </c>
    </row>
    <row r="514" spans="1:13" ht="36" customHeight="1" x14ac:dyDescent="0.25">
      <c r="A514" s="50" t="s">
        <v>90</v>
      </c>
      <c r="B514" s="470" t="s">
        <v>142</v>
      </c>
      <c r="C514" s="222" t="s">
        <v>51</v>
      </c>
      <c r="D514" s="257">
        <f>D519</f>
        <v>1299.8599999999999</v>
      </c>
      <c r="E514" s="93">
        <f>E519</f>
        <v>736.82</v>
      </c>
      <c r="F514" s="107">
        <f>F519</f>
        <v>873.91</v>
      </c>
      <c r="G514" s="169">
        <f>G519</f>
        <v>2510</v>
      </c>
      <c r="H514" s="149">
        <f t="shared" ref="H514:I514" si="284">H519</f>
        <v>0</v>
      </c>
      <c r="I514" s="149">
        <f t="shared" si="284"/>
        <v>1107.06</v>
      </c>
      <c r="J514" s="236">
        <f t="shared" ref="J514" si="285">J519</f>
        <v>0</v>
      </c>
      <c r="K514" s="133"/>
      <c r="L514" s="65"/>
      <c r="M514" s="267">
        <f t="shared" si="246"/>
        <v>5420.5899999999992</v>
      </c>
    </row>
    <row r="515" spans="1:13" ht="15" customHeight="1" x14ac:dyDescent="0.25">
      <c r="A515" s="324"/>
      <c r="B515" s="29"/>
      <c r="C515" s="318" t="s">
        <v>158</v>
      </c>
      <c r="D515" s="311">
        <f>D514</f>
        <v>1299.8599999999999</v>
      </c>
      <c r="E515" s="332">
        <f t="shared" ref="E515:G515" si="286">E514</f>
        <v>736.82</v>
      </c>
      <c r="F515" s="332">
        <f t="shared" si="286"/>
        <v>873.91</v>
      </c>
      <c r="G515" s="266">
        <f t="shared" si="286"/>
        <v>2510</v>
      </c>
      <c r="H515" s="331">
        <v>0</v>
      </c>
      <c r="I515" s="331">
        <v>0</v>
      </c>
      <c r="J515" s="331">
        <v>0</v>
      </c>
      <c r="K515" s="133"/>
      <c r="L515" s="65"/>
      <c r="M515" s="267">
        <f t="shared" si="246"/>
        <v>5420.5899999999992</v>
      </c>
    </row>
    <row r="516" spans="1:13" ht="15" customHeight="1" x14ac:dyDescent="0.25">
      <c r="A516" s="324"/>
      <c r="B516" s="29"/>
      <c r="C516" s="318" t="s">
        <v>159</v>
      </c>
      <c r="D516" s="331">
        <v>0</v>
      </c>
      <c r="E516" s="331">
        <v>0</v>
      </c>
      <c r="F516" s="331">
        <v>0</v>
      </c>
      <c r="G516" s="331">
        <v>0</v>
      </c>
      <c r="H516" s="310">
        <f>H514</f>
        <v>0</v>
      </c>
      <c r="I516" s="310"/>
      <c r="J516" s="334">
        <f t="shared" ref="J516" si="287">J514</f>
        <v>0</v>
      </c>
      <c r="K516" s="133"/>
      <c r="L516" s="65"/>
      <c r="M516" s="267">
        <f t="shared" si="246"/>
        <v>0</v>
      </c>
    </row>
    <row r="517" spans="1:13" ht="18.75" customHeight="1" x14ac:dyDescent="0.3">
      <c r="A517" s="20"/>
      <c r="B517" s="28"/>
      <c r="C517" s="222" t="s">
        <v>9</v>
      </c>
      <c r="D517" s="258">
        <v>0</v>
      </c>
      <c r="E517" s="2">
        <v>0</v>
      </c>
      <c r="F517" s="102">
        <v>0</v>
      </c>
      <c r="G517" s="2">
        <v>0</v>
      </c>
      <c r="H517" s="3">
        <v>0</v>
      </c>
      <c r="I517" s="2">
        <v>0</v>
      </c>
      <c r="J517" s="234">
        <v>0</v>
      </c>
      <c r="K517" s="134"/>
      <c r="L517" s="65"/>
      <c r="M517" s="267">
        <f t="shared" si="246"/>
        <v>0</v>
      </c>
    </row>
    <row r="518" spans="1:13" ht="17.25" customHeight="1" x14ac:dyDescent="0.3">
      <c r="A518" s="20"/>
      <c r="B518" s="28"/>
      <c r="C518" s="222" t="s">
        <v>60</v>
      </c>
      <c r="D518" s="258">
        <v>0</v>
      </c>
      <c r="E518" s="2">
        <v>0</v>
      </c>
      <c r="F518" s="102">
        <v>0</v>
      </c>
      <c r="G518" s="2">
        <v>0</v>
      </c>
      <c r="H518" s="3">
        <v>0</v>
      </c>
      <c r="I518" s="2">
        <v>0</v>
      </c>
      <c r="J518" s="234">
        <v>0</v>
      </c>
      <c r="K518" s="134"/>
      <c r="L518" s="65"/>
      <c r="M518" s="267">
        <f t="shared" si="246"/>
        <v>0</v>
      </c>
    </row>
    <row r="519" spans="1:13" ht="27" customHeight="1" x14ac:dyDescent="0.3">
      <c r="A519" s="20"/>
      <c r="B519" s="28"/>
      <c r="C519" s="222" t="s">
        <v>40</v>
      </c>
      <c r="D519" s="257">
        <f>D522</f>
        <v>1299.8599999999999</v>
      </c>
      <c r="E519" s="93">
        <f>E522</f>
        <v>736.82</v>
      </c>
      <c r="F519" s="107">
        <f>F522</f>
        <v>873.91</v>
      </c>
      <c r="G519" s="169">
        <f>G522</f>
        <v>2510</v>
      </c>
      <c r="H519" s="149">
        <v>0</v>
      </c>
      <c r="I519" s="149">
        <f t="shared" ref="I519:J519" si="288">I522</f>
        <v>1107.06</v>
      </c>
      <c r="J519" s="236">
        <f t="shared" si="288"/>
        <v>0</v>
      </c>
      <c r="K519" s="133"/>
      <c r="L519" s="65"/>
      <c r="M519" s="267">
        <f t="shared" si="246"/>
        <v>5420.5899999999992</v>
      </c>
    </row>
    <row r="520" spans="1:13" ht="15" customHeight="1" x14ac:dyDescent="0.3">
      <c r="A520" s="20"/>
      <c r="B520" s="28"/>
      <c r="C520" s="318" t="s">
        <v>158</v>
      </c>
      <c r="D520" s="332">
        <f>D519</f>
        <v>1299.8599999999999</v>
      </c>
      <c r="E520" s="332">
        <f t="shared" ref="E520" si="289">E519</f>
        <v>736.82</v>
      </c>
      <c r="F520" s="332">
        <f t="shared" ref="F520" si="290">F519</f>
        <v>873.91</v>
      </c>
      <c r="G520" s="266">
        <f t="shared" ref="G520" si="291">G519</f>
        <v>2510</v>
      </c>
      <c r="H520" s="331">
        <v>0</v>
      </c>
      <c r="I520" s="331">
        <v>0</v>
      </c>
      <c r="J520" s="331">
        <v>0</v>
      </c>
      <c r="K520" s="133"/>
      <c r="L520" s="65"/>
      <c r="M520" s="267">
        <f t="shared" si="246"/>
        <v>5420.5899999999992</v>
      </c>
    </row>
    <row r="521" spans="1:13" ht="17.25" customHeight="1" x14ac:dyDescent="0.3">
      <c r="A521" s="20"/>
      <c r="B521" s="28"/>
      <c r="C521" s="318" t="s">
        <v>159</v>
      </c>
      <c r="D521" s="331">
        <v>0</v>
      </c>
      <c r="E521" s="331">
        <v>0</v>
      </c>
      <c r="F521" s="331">
        <v>0</v>
      </c>
      <c r="G521" s="331">
        <v>0</v>
      </c>
      <c r="H521" s="334">
        <v>0</v>
      </c>
      <c r="I521" s="334"/>
      <c r="J521" s="334">
        <f t="shared" ref="J521" si="292">J519</f>
        <v>0</v>
      </c>
      <c r="K521" s="133"/>
      <c r="L521" s="65"/>
      <c r="M521" s="267">
        <f t="shared" si="246"/>
        <v>0</v>
      </c>
    </row>
    <row r="522" spans="1:13" ht="60.75" customHeight="1" x14ac:dyDescent="0.3">
      <c r="A522" s="44"/>
      <c r="B522" s="30"/>
      <c r="C522" s="274" t="s">
        <v>154</v>
      </c>
      <c r="D522" s="257">
        <v>1299.8599999999999</v>
      </c>
      <c r="E522" s="93">
        <v>736.82</v>
      </c>
      <c r="F522" s="107">
        <v>873.91</v>
      </c>
      <c r="G522" s="169">
        <v>2510</v>
      </c>
      <c r="H522" s="90">
        <v>0</v>
      </c>
      <c r="I522" s="2">
        <v>1107.06</v>
      </c>
      <c r="J522" s="234">
        <v>0</v>
      </c>
      <c r="K522" s="133"/>
      <c r="L522" s="65"/>
      <c r="M522" s="267">
        <f t="shared" si="246"/>
        <v>5420.5899999999992</v>
      </c>
    </row>
    <row r="523" spans="1:13" ht="17.100000000000001" customHeight="1" x14ac:dyDescent="0.25">
      <c r="A523" s="50" t="s">
        <v>91</v>
      </c>
      <c r="B523" s="470" t="s">
        <v>80</v>
      </c>
      <c r="C523" s="222" t="s">
        <v>51</v>
      </c>
      <c r="D523" s="258">
        <v>0</v>
      </c>
      <c r="E523" s="149">
        <v>0</v>
      </c>
      <c r="F523" s="147">
        <v>0</v>
      </c>
      <c r="G523" s="169">
        <f>G528</f>
        <v>1834.49</v>
      </c>
      <c r="H523" s="149">
        <f t="shared" ref="H523:I523" si="293">H528</f>
        <v>0</v>
      </c>
      <c r="I523" s="149">
        <f t="shared" si="293"/>
        <v>5971.65</v>
      </c>
      <c r="J523" s="236">
        <f t="shared" ref="J523" si="294">J528</f>
        <v>0</v>
      </c>
      <c r="K523" s="133"/>
      <c r="L523" s="65"/>
      <c r="M523" s="267">
        <f t="shared" si="246"/>
        <v>1834.49</v>
      </c>
    </row>
    <row r="524" spans="1:13" ht="17.100000000000001" customHeight="1" x14ac:dyDescent="0.25">
      <c r="A524" s="324"/>
      <c r="B524" s="29"/>
      <c r="C524" s="318" t="s">
        <v>158</v>
      </c>
      <c r="D524" s="310">
        <f>D523</f>
        <v>0</v>
      </c>
      <c r="E524" s="334">
        <f t="shared" ref="E524:G524" si="295">E523</f>
        <v>0</v>
      </c>
      <c r="F524" s="334">
        <f t="shared" si="295"/>
        <v>0</v>
      </c>
      <c r="G524" s="334">
        <f t="shared" si="295"/>
        <v>1834.49</v>
      </c>
      <c r="H524" s="331">
        <v>0</v>
      </c>
      <c r="I524" s="331">
        <v>0</v>
      </c>
      <c r="J524" s="331">
        <v>0</v>
      </c>
      <c r="K524" s="133"/>
      <c r="L524" s="65"/>
      <c r="M524" s="267">
        <f t="shared" si="246"/>
        <v>1834.49</v>
      </c>
    </row>
    <row r="525" spans="1:13" ht="17.100000000000001" customHeight="1" x14ac:dyDescent="0.25">
      <c r="A525" s="324"/>
      <c r="B525" s="29"/>
      <c r="C525" s="318" t="s">
        <v>159</v>
      </c>
      <c r="D525" s="331">
        <v>0</v>
      </c>
      <c r="E525" s="331">
        <v>0</v>
      </c>
      <c r="F525" s="331">
        <v>0</v>
      </c>
      <c r="G525" s="331">
        <v>0</v>
      </c>
      <c r="H525" s="310">
        <f>H523</f>
        <v>0</v>
      </c>
      <c r="I525" s="310"/>
      <c r="J525" s="334">
        <f t="shared" ref="J525" si="296">J523</f>
        <v>0</v>
      </c>
      <c r="K525" s="133"/>
      <c r="L525" s="65"/>
      <c r="M525" s="267">
        <f t="shared" si="246"/>
        <v>0</v>
      </c>
    </row>
    <row r="526" spans="1:13" ht="15" customHeight="1" x14ac:dyDescent="0.3">
      <c r="A526" s="20"/>
      <c r="B526" s="28"/>
      <c r="C526" s="222" t="s">
        <v>9</v>
      </c>
      <c r="D526" s="258">
        <v>0</v>
      </c>
      <c r="E526" s="149">
        <v>0</v>
      </c>
      <c r="F526" s="147">
        <v>0</v>
      </c>
      <c r="G526" s="149">
        <v>0</v>
      </c>
      <c r="H526" s="149">
        <v>0</v>
      </c>
      <c r="I526" s="149">
        <v>0</v>
      </c>
      <c r="J526" s="236">
        <v>0</v>
      </c>
      <c r="K526" s="133"/>
      <c r="L526" s="65"/>
      <c r="M526" s="267">
        <f t="shared" si="246"/>
        <v>0</v>
      </c>
    </row>
    <row r="527" spans="1:13" ht="12.6" customHeight="1" x14ac:dyDescent="0.3">
      <c r="A527" s="20"/>
      <c r="B527" s="28"/>
      <c r="C527" s="222" t="s">
        <v>60</v>
      </c>
      <c r="D527" s="258">
        <v>0</v>
      </c>
      <c r="E527" s="149">
        <v>0</v>
      </c>
      <c r="F527" s="147">
        <v>0</v>
      </c>
      <c r="G527" s="149">
        <v>0</v>
      </c>
      <c r="H527" s="149">
        <v>0</v>
      </c>
      <c r="I527" s="149">
        <v>0</v>
      </c>
      <c r="J527" s="236">
        <v>0</v>
      </c>
      <c r="K527" s="133"/>
      <c r="L527" s="65"/>
      <c r="M527" s="267">
        <f t="shared" si="246"/>
        <v>0</v>
      </c>
    </row>
    <row r="528" spans="1:13" ht="22.5" customHeight="1" x14ac:dyDescent="0.3">
      <c r="A528" s="20"/>
      <c r="B528" s="28"/>
      <c r="C528" s="222" t="s">
        <v>40</v>
      </c>
      <c r="D528" s="258">
        <v>0</v>
      </c>
      <c r="E528" s="149">
        <v>0</v>
      </c>
      <c r="F528" s="147">
        <v>0</v>
      </c>
      <c r="G528" s="169">
        <f>G531</f>
        <v>1834.49</v>
      </c>
      <c r="H528" s="149">
        <f t="shared" ref="H528:J528" si="297">H531</f>
        <v>0</v>
      </c>
      <c r="I528" s="149">
        <f t="shared" ref="I528" si="298">I531</f>
        <v>5971.65</v>
      </c>
      <c r="J528" s="236">
        <f t="shared" si="297"/>
        <v>0</v>
      </c>
      <c r="K528" s="133"/>
      <c r="L528" s="65"/>
      <c r="M528" s="267">
        <f t="shared" si="246"/>
        <v>1834.49</v>
      </c>
    </row>
    <row r="529" spans="1:13" ht="15" customHeight="1" x14ac:dyDescent="0.3">
      <c r="A529" s="20"/>
      <c r="B529" s="28"/>
      <c r="C529" s="318" t="s">
        <v>158</v>
      </c>
      <c r="D529" s="334">
        <f>D528</f>
        <v>0</v>
      </c>
      <c r="E529" s="334">
        <f t="shared" ref="E529" si="299">E528</f>
        <v>0</v>
      </c>
      <c r="F529" s="334">
        <f t="shared" ref="F529" si="300">F528</f>
        <v>0</v>
      </c>
      <c r="G529" s="334">
        <f t="shared" ref="G529" si="301">G528</f>
        <v>1834.49</v>
      </c>
      <c r="H529" s="331">
        <v>0</v>
      </c>
      <c r="I529" s="331">
        <v>0</v>
      </c>
      <c r="J529" s="331">
        <v>0</v>
      </c>
      <c r="K529" s="133"/>
      <c r="L529" s="65"/>
      <c r="M529" s="267">
        <f t="shared" si="246"/>
        <v>1834.49</v>
      </c>
    </row>
    <row r="530" spans="1:13" ht="17.25" customHeight="1" x14ac:dyDescent="0.3">
      <c r="A530" s="20"/>
      <c r="B530" s="28"/>
      <c r="C530" s="318" t="s">
        <v>159</v>
      </c>
      <c r="D530" s="331">
        <v>0</v>
      </c>
      <c r="E530" s="331">
        <v>0</v>
      </c>
      <c r="F530" s="331">
        <v>0</v>
      </c>
      <c r="G530" s="331">
        <v>0</v>
      </c>
      <c r="H530" s="334">
        <f>H528</f>
        <v>0</v>
      </c>
      <c r="I530" s="334"/>
      <c r="J530" s="334">
        <v>0</v>
      </c>
      <c r="K530" s="133"/>
      <c r="L530" s="65"/>
      <c r="M530" s="267">
        <f t="shared" si="246"/>
        <v>0</v>
      </c>
    </row>
    <row r="531" spans="1:13" ht="63" customHeight="1" x14ac:dyDescent="0.3">
      <c r="A531" s="44"/>
      <c r="B531" s="30"/>
      <c r="C531" s="274" t="s">
        <v>154</v>
      </c>
      <c r="D531" s="258">
        <v>0</v>
      </c>
      <c r="E531" s="149">
        <v>0</v>
      </c>
      <c r="F531" s="147">
        <v>0</v>
      </c>
      <c r="G531" s="151">
        <v>1834.49</v>
      </c>
      <c r="H531" s="149">
        <v>0</v>
      </c>
      <c r="I531" s="149">
        <v>5971.65</v>
      </c>
      <c r="J531" s="236">
        <v>0</v>
      </c>
      <c r="K531" s="133"/>
      <c r="L531" s="65"/>
      <c r="M531" s="267">
        <f t="shared" si="246"/>
        <v>1834.49</v>
      </c>
    </row>
    <row r="532" spans="1:13" ht="38.25" customHeight="1" x14ac:dyDescent="0.25">
      <c r="A532" s="50" t="s">
        <v>104</v>
      </c>
      <c r="B532" s="470" t="s">
        <v>108</v>
      </c>
      <c r="C532" s="222" t="s">
        <v>51</v>
      </c>
      <c r="D532" s="258">
        <v>0</v>
      </c>
      <c r="E532" s="124">
        <v>0</v>
      </c>
      <c r="F532" s="122">
        <v>0</v>
      </c>
      <c r="G532" s="151">
        <f>G537</f>
        <v>820</v>
      </c>
      <c r="H532" s="167">
        <f t="shared" ref="H532:J532" si="302">H537</f>
        <v>0</v>
      </c>
      <c r="I532" s="167">
        <f t="shared" si="302"/>
        <v>945</v>
      </c>
      <c r="J532" s="167">
        <f t="shared" si="302"/>
        <v>0</v>
      </c>
      <c r="K532" s="133"/>
      <c r="L532" s="65"/>
      <c r="M532" s="267">
        <f t="shared" si="246"/>
        <v>820</v>
      </c>
    </row>
    <row r="533" spans="1:13" ht="18" customHeight="1" x14ac:dyDescent="0.25">
      <c r="A533" s="324"/>
      <c r="B533" s="29"/>
      <c r="C533" s="318" t="s">
        <v>158</v>
      </c>
      <c r="D533" s="310">
        <f>D532</f>
        <v>0</v>
      </c>
      <c r="E533" s="334">
        <f t="shared" ref="E533:G533" si="303">E532</f>
        <v>0</v>
      </c>
      <c r="F533" s="334">
        <f t="shared" si="303"/>
        <v>0</v>
      </c>
      <c r="G533" s="335">
        <f t="shared" si="303"/>
        <v>820</v>
      </c>
      <c r="H533" s="331">
        <v>0</v>
      </c>
      <c r="I533" s="331">
        <v>0</v>
      </c>
      <c r="J533" s="331">
        <v>0</v>
      </c>
      <c r="K533" s="133"/>
      <c r="L533" s="65"/>
      <c r="M533" s="267">
        <f t="shared" si="246"/>
        <v>820</v>
      </c>
    </row>
    <row r="534" spans="1:13" ht="17.25" customHeight="1" x14ac:dyDescent="0.25">
      <c r="A534" s="324"/>
      <c r="B534" s="29"/>
      <c r="C534" s="318" t="s">
        <v>159</v>
      </c>
      <c r="D534" s="331">
        <v>0</v>
      </c>
      <c r="E534" s="331">
        <v>0</v>
      </c>
      <c r="F534" s="331">
        <v>0</v>
      </c>
      <c r="G534" s="331">
        <v>0</v>
      </c>
      <c r="H534" s="167">
        <v>0</v>
      </c>
      <c r="I534" s="167"/>
      <c r="J534" s="167">
        <f t="shared" ref="J534" si="304">J531</f>
        <v>0</v>
      </c>
      <c r="K534" s="133"/>
      <c r="L534" s="65"/>
      <c r="M534" s="267">
        <f t="shared" si="246"/>
        <v>0</v>
      </c>
    </row>
    <row r="535" spans="1:13" ht="20.25" customHeight="1" x14ac:dyDescent="0.3">
      <c r="A535" s="20"/>
      <c r="B535" s="28"/>
      <c r="C535" s="222" t="s">
        <v>9</v>
      </c>
      <c r="D535" s="258">
        <v>0</v>
      </c>
      <c r="E535" s="124">
        <v>0</v>
      </c>
      <c r="F535" s="122">
        <v>0</v>
      </c>
      <c r="G535" s="124">
        <v>0</v>
      </c>
      <c r="H535" s="167">
        <v>0</v>
      </c>
      <c r="I535" s="167">
        <v>0</v>
      </c>
      <c r="J535" s="167">
        <v>0</v>
      </c>
      <c r="K535" s="134"/>
      <c r="L535" s="65"/>
      <c r="M535" s="267">
        <f t="shared" si="246"/>
        <v>0</v>
      </c>
    </row>
    <row r="536" spans="1:13" ht="14.1" customHeight="1" x14ac:dyDescent="0.3">
      <c r="A536" s="20"/>
      <c r="B536" s="28"/>
      <c r="C536" s="222" t="s">
        <v>60</v>
      </c>
      <c r="D536" s="258">
        <v>0</v>
      </c>
      <c r="E536" s="124">
        <v>0</v>
      </c>
      <c r="F536" s="122">
        <v>0</v>
      </c>
      <c r="G536" s="124">
        <v>0</v>
      </c>
      <c r="H536" s="167">
        <v>0</v>
      </c>
      <c r="I536" s="167">
        <v>0</v>
      </c>
      <c r="J536" s="167">
        <v>0</v>
      </c>
      <c r="K536" s="134"/>
      <c r="L536" s="65"/>
      <c r="M536" s="267">
        <f t="shared" si="246"/>
        <v>0</v>
      </c>
    </row>
    <row r="537" spans="1:13" ht="22.5" customHeight="1" x14ac:dyDescent="0.3">
      <c r="A537" s="20"/>
      <c r="B537" s="28"/>
      <c r="C537" s="222" t="s">
        <v>40</v>
      </c>
      <c r="D537" s="258">
        <v>0</v>
      </c>
      <c r="E537" s="124">
        <v>0</v>
      </c>
      <c r="F537" s="122">
        <v>0</v>
      </c>
      <c r="G537" s="151">
        <f>G540</f>
        <v>820</v>
      </c>
      <c r="H537" s="167">
        <f t="shared" ref="H537:J537" si="305">H540</f>
        <v>0</v>
      </c>
      <c r="I537" s="167">
        <f t="shared" si="305"/>
        <v>945</v>
      </c>
      <c r="J537" s="167">
        <f t="shared" si="305"/>
        <v>0</v>
      </c>
      <c r="K537" s="133"/>
      <c r="L537" s="65"/>
      <c r="M537" s="267">
        <f t="shared" si="246"/>
        <v>820</v>
      </c>
    </row>
    <row r="538" spans="1:13" ht="15" customHeight="1" x14ac:dyDescent="0.3">
      <c r="A538" s="20"/>
      <c r="B538" s="28"/>
      <c r="C538" s="318" t="s">
        <v>158</v>
      </c>
      <c r="D538" s="334">
        <f>D537</f>
        <v>0</v>
      </c>
      <c r="E538" s="334">
        <f t="shared" ref="E538" si="306">E537</f>
        <v>0</v>
      </c>
      <c r="F538" s="334">
        <f t="shared" ref="F538" si="307">F537</f>
        <v>0</v>
      </c>
      <c r="G538" s="335">
        <f t="shared" ref="G538" si="308">G537</f>
        <v>820</v>
      </c>
      <c r="H538" s="443">
        <v>0</v>
      </c>
      <c r="I538" s="331">
        <v>0</v>
      </c>
      <c r="J538" s="331">
        <v>0</v>
      </c>
      <c r="K538" s="133"/>
      <c r="L538" s="65"/>
      <c r="M538" s="267">
        <f t="shared" si="246"/>
        <v>820</v>
      </c>
    </row>
    <row r="539" spans="1:13" ht="15.75" customHeight="1" x14ac:dyDescent="0.3">
      <c r="A539" s="20"/>
      <c r="B539" s="28"/>
      <c r="C539" s="318" t="s">
        <v>159</v>
      </c>
      <c r="D539" s="331">
        <v>0</v>
      </c>
      <c r="E539" s="331">
        <v>0</v>
      </c>
      <c r="F539" s="331">
        <v>0</v>
      </c>
      <c r="G539" s="331">
        <v>0</v>
      </c>
      <c r="H539" s="167">
        <v>0</v>
      </c>
      <c r="I539" s="167"/>
      <c r="J539" s="167">
        <f t="shared" ref="J539" si="309">J534</f>
        <v>0</v>
      </c>
      <c r="K539" s="133"/>
      <c r="L539" s="65"/>
      <c r="M539" s="267">
        <f t="shared" si="246"/>
        <v>0</v>
      </c>
    </row>
    <row r="540" spans="1:13" ht="54" customHeight="1" x14ac:dyDescent="0.3">
      <c r="A540" s="44"/>
      <c r="B540" s="30"/>
      <c r="C540" s="274" t="s">
        <v>154</v>
      </c>
      <c r="D540" s="258">
        <v>0</v>
      </c>
      <c r="E540" s="124">
        <v>0</v>
      </c>
      <c r="F540" s="122">
        <v>0</v>
      </c>
      <c r="G540" s="151">
        <v>820</v>
      </c>
      <c r="H540" s="167">
        <v>0</v>
      </c>
      <c r="I540" s="167">
        <v>945</v>
      </c>
      <c r="J540" s="167">
        <v>0</v>
      </c>
      <c r="K540" s="133"/>
      <c r="L540" s="65"/>
      <c r="M540" s="267">
        <f t="shared" ref="M540:M603" si="310">E540+F540+G540+H540+J540+D540</f>
        <v>820</v>
      </c>
    </row>
    <row r="541" spans="1:13" ht="52.5" customHeight="1" x14ac:dyDescent="0.25">
      <c r="A541" s="50" t="s">
        <v>107</v>
      </c>
      <c r="B541" s="470" t="s">
        <v>105</v>
      </c>
      <c r="C541" s="222" t="s">
        <v>51</v>
      </c>
      <c r="D541" s="258">
        <v>0</v>
      </c>
      <c r="E541" s="2">
        <v>0</v>
      </c>
      <c r="F541" s="333">
        <f>F546</f>
        <v>0</v>
      </c>
      <c r="G541" s="151">
        <f>G546</f>
        <v>1497.6</v>
      </c>
      <c r="H541" s="167">
        <f t="shared" ref="H541:I541" si="311">H546</f>
        <v>0</v>
      </c>
      <c r="I541" s="151">
        <f t="shared" si="311"/>
        <v>1497.6</v>
      </c>
      <c r="J541" s="237">
        <f t="shared" ref="J541" si="312">J546</f>
        <v>294</v>
      </c>
      <c r="K541" s="133"/>
      <c r="L541" s="65"/>
      <c r="M541" s="267">
        <f t="shared" si="310"/>
        <v>1791.6</v>
      </c>
    </row>
    <row r="542" spans="1:13" ht="15" customHeight="1" x14ac:dyDescent="0.25">
      <c r="A542" s="324"/>
      <c r="B542" s="29"/>
      <c r="C542" s="318" t="s">
        <v>158</v>
      </c>
      <c r="D542" s="310">
        <f>D541</f>
        <v>0</v>
      </c>
      <c r="E542" s="334">
        <f t="shared" ref="E542:G542" si="313">E541</f>
        <v>0</v>
      </c>
      <c r="F542" s="167">
        <f t="shared" si="313"/>
        <v>0</v>
      </c>
      <c r="G542" s="334">
        <f t="shared" si="313"/>
        <v>1497.6</v>
      </c>
      <c r="H542" s="443">
        <v>0</v>
      </c>
      <c r="I542" s="331">
        <v>0</v>
      </c>
      <c r="J542" s="331">
        <v>0</v>
      </c>
      <c r="K542" s="133"/>
      <c r="L542" s="65"/>
      <c r="M542" s="267">
        <f t="shared" si="310"/>
        <v>1497.6</v>
      </c>
    </row>
    <row r="543" spans="1:13" ht="18" customHeight="1" x14ac:dyDescent="0.25">
      <c r="A543" s="324"/>
      <c r="B543" s="29"/>
      <c r="C543" s="318" t="s">
        <v>159</v>
      </c>
      <c r="D543" s="331">
        <v>0</v>
      </c>
      <c r="E543" s="331">
        <v>0</v>
      </c>
      <c r="F543" s="333">
        <v>0</v>
      </c>
      <c r="G543" s="331">
        <v>0</v>
      </c>
      <c r="H543" s="167">
        <f>H541</f>
        <v>0</v>
      </c>
      <c r="I543" s="315"/>
      <c r="J543" s="335">
        <f t="shared" ref="J543" si="314">J541</f>
        <v>294</v>
      </c>
      <c r="K543" s="133"/>
      <c r="L543" s="65"/>
      <c r="M543" s="267">
        <f t="shared" si="310"/>
        <v>294</v>
      </c>
    </row>
    <row r="544" spans="1:13" ht="18.75" customHeight="1" x14ac:dyDescent="0.3">
      <c r="A544" s="20"/>
      <c r="B544" s="28"/>
      <c r="C544" s="222" t="s">
        <v>9</v>
      </c>
      <c r="D544" s="258">
        <v>0</v>
      </c>
      <c r="E544" s="2">
        <v>0</v>
      </c>
      <c r="F544" s="333">
        <v>0</v>
      </c>
      <c r="G544" s="2">
        <v>0</v>
      </c>
      <c r="H544" s="167">
        <v>0</v>
      </c>
      <c r="I544" s="149">
        <v>0</v>
      </c>
      <c r="J544" s="236">
        <v>0</v>
      </c>
      <c r="K544" s="134"/>
      <c r="L544" s="65"/>
      <c r="M544" s="267">
        <f t="shared" si="310"/>
        <v>0</v>
      </c>
    </row>
    <row r="545" spans="1:13" ht="18" customHeight="1" x14ac:dyDescent="0.3">
      <c r="A545" s="20"/>
      <c r="B545" s="28"/>
      <c r="C545" s="222" t="s">
        <v>60</v>
      </c>
      <c r="D545" s="258">
        <v>0</v>
      </c>
      <c r="E545" s="2">
        <v>0</v>
      </c>
      <c r="F545" s="333">
        <v>0</v>
      </c>
      <c r="G545" s="2">
        <v>0</v>
      </c>
      <c r="H545" s="167">
        <v>0</v>
      </c>
      <c r="I545" s="149">
        <v>0</v>
      </c>
      <c r="J545" s="236">
        <v>0</v>
      </c>
      <c r="K545" s="134"/>
      <c r="L545" s="65"/>
      <c r="M545" s="267">
        <f t="shared" si="310"/>
        <v>0</v>
      </c>
    </row>
    <row r="546" spans="1:13" ht="27.75" customHeight="1" x14ac:dyDescent="0.3">
      <c r="A546" s="20"/>
      <c r="B546" s="28"/>
      <c r="C546" s="222" t="s">
        <v>40</v>
      </c>
      <c r="D546" s="258">
        <v>0</v>
      </c>
      <c r="E546" s="2">
        <v>0</v>
      </c>
      <c r="F546" s="333">
        <f>F549</f>
        <v>0</v>
      </c>
      <c r="G546" s="151">
        <f>G549</f>
        <v>1497.6</v>
      </c>
      <c r="H546" s="167">
        <f t="shared" ref="H546:J546" si="315">H549</f>
        <v>0</v>
      </c>
      <c r="I546" s="151">
        <f t="shared" si="315"/>
        <v>1497.6</v>
      </c>
      <c r="J546" s="237">
        <f t="shared" si="315"/>
        <v>294</v>
      </c>
      <c r="K546" s="133"/>
      <c r="L546" s="65"/>
      <c r="M546" s="267">
        <f t="shared" si="310"/>
        <v>1791.6</v>
      </c>
    </row>
    <row r="547" spans="1:13" ht="17.25" customHeight="1" x14ac:dyDescent="0.3">
      <c r="A547" s="20"/>
      <c r="B547" s="28"/>
      <c r="C547" s="318" t="s">
        <v>158</v>
      </c>
      <c r="D547" s="334">
        <f>D546</f>
        <v>0</v>
      </c>
      <c r="E547" s="334">
        <f t="shared" ref="E547" si="316">E546</f>
        <v>0</v>
      </c>
      <c r="F547" s="334">
        <f t="shared" ref="F547" si="317">F546</f>
        <v>0</v>
      </c>
      <c r="G547" s="335">
        <f t="shared" ref="G547" si="318">G546</f>
        <v>1497.6</v>
      </c>
      <c r="H547" s="443">
        <v>0</v>
      </c>
      <c r="I547" s="331">
        <v>0</v>
      </c>
      <c r="J547" s="331">
        <v>0</v>
      </c>
      <c r="K547" s="133"/>
      <c r="L547" s="65"/>
      <c r="M547" s="267">
        <f t="shared" si="310"/>
        <v>1497.6</v>
      </c>
    </row>
    <row r="548" spans="1:13" ht="15.75" customHeight="1" x14ac:dyDescent="0.3">
      <c r="A548" s="20"/>
      <c r="B548" s="28"/>
      <c r="C548" s="318" t="s">
        <v>159</v>
      </c>
      <c r="D548" s="331">
        <v>0</v>
      </c>
      <c r="E548" s="331">
        <v>0</v>
      </c>
      <c r="F548" s="331">
        <v>0</v>
      </c>
      <c r="G548" s="331">
        <v>0</v>
      </c>
      <c r="H548" s="167">
        <f>H546</f>
        <v>0</v>
      </c>
      <c r="I548" s="335"/>
      <c r="J548" s="335">
        <f t="shared" ref="J548" si="319">J546</f>
        <v>294</v>
      </c>
      <c r="K548" s="133"/>
      <c r="L548" s="65"/>
      <c r="M548" s="267">
        <f t="shared" si="310"/>
        <v>294</v>
      </c>
    </row>
    <row r="549" spans="1:13" ht="51.75" customHeight="1" x14ac:dyDescent="0.3">
      <c r="A549" s="44"/>
      <c r="B549" s="30"/>
      <c r="C549" s="274" t="s">
        <v>154</v>
      </c>
      <c r="D549" s="258">
        <v>0</v>
      </c>
      <c r="E549" s="2">
        <v>0</v>
      </c>
      <c r="F549" s="123">
        <v>0</v>
      </c>
      <c r="G549" s="151">
        <v>1497.6</v>
      </c>
      <c r="H549" s="167">
        <v>0</v>
      </c>
      <c r="I549" s="151">
        <v>1497.6</v>
      </c>
      <c r="J549" s="237">
        <v>294</v>
      </c>
      <c r="K549" s="133"/>
      <c r="L549" s="65"/>
      <c r="M549" s="267">
        <f t="shared" si="310"/>
        <v>1791.6</v>
      </c>
    </row>
    <row r="550" spans="1:13" x14ac:dyDescent="0.25">
      <c r="A550" s="492" t="s">
        <v>81</v>
      </c>
      <c r="B550" s="43" t="s">
        <v>82</v>
      </c>
      <c r="C550" s="494" t="s">
        <v>51</v>
      </c>
      <c r="D550" s="480">
        <v>0</v>
      </c>
      <c r="E550" s="480">
        <v>0</v>
      </c>
      <c r="F550" s="480">
        <v>0</v>
      </c>
      <c r="G550" s="480">
        <v>0</v>
      </c>
      <c r="H550" s="480">
        <v>0</v>
      </c>
      <c r="I550" s="480">
        <v>0</v>
      </c>
      <c r="J550" s="480">
        <v>0</v>
      </c>
      <c r="K550" s="134"/>
      <c r="L550" s="65"/>
      <c r="M550" s="267">
        <f t="shared" si="310"/>
        <v>0</v>
      </c>
    </row>
    <row r="551" spans="1:13" ht="96" x14ac:dyDescent="0.25">
      <c r="A551" s="493"/>
      <c r="B551" s="472" t="s">
        <v>83</v>
      </c>
      <c r="C551" s="494"/>
      <c r="D551" s="480"/>
      <c r="E551" s="480"/>
      <c r="F551" s="480"/>
      <c r="G551" s="480"/>
      <c r="H551" s="480"/>
      <c r="I551" s="480"/>
      <c r="J551" s="480"/>
      <c r="K551" s="134"/>
      <c r="L551" s="65"/>
      <c r="M551" s="267">
        <f t="shared" si="310"/>
        <v>0</v>
      </c>
    </row>
    <row r="552" spans="1:13" ht="22.5" customHeight="1" x14ac:dyDescent="0.3">
      <c r="A552" s="21"/>
      <c r="B552" s="28"/>
      <c r="C552" s="222" t="s">
        <v>40</v>
      </c>
      <c r="D552" s="250">
        <v>0</v>
      </c>
      <c r="E552" s="3">
        <v>0</v>
      </c>
      <c r="F552" s="3">
        <v>0</v>
      </c>
      <c r="G552" s="3">
        <v>0</v>
      </c>
      <c r="H552" s="3">
        <v>0</v>
      </c>
      <c r="I552" s="3">
        <v>0</v>
      </c>
      <c r="J552" s="3">
        <v>0</v>
      </c>
      <c r="K552" s="134"/>
      <c r="L552" s="65"/>
      <c r="M552" s="267">
        <f t="shared" si="310"/>
        <v>0</v>
      </c>
    </row>
    <row r="553" spans="1:13" ht="49.5" customHeight="1" x14ac:dyDescent="0.3">
      <c r="A553" s="44"/>
      <c r="B553" s="30"/>
      <c r="C553" s="274" t="s">
        <v>154</v>
      </c>
      <c r="D553" s="250">
        <v>0</v>
      </c>
      <c r="E553" s="3">
        <v>0</v>
      </c>
      <c r="F553" s="3">
        <v>0</v>
      </c>
      <c r="G553" s="3">
        <v>0</v>
      </c>
      <c r="H553" s="3">
        <v>0</v>
      </c>
      <c r="I553" s="3">
        <v>0</v>
      </c>
      <c r="J553" s="3">
        <v>0</v>
      </c>
      <c r="K553" s="134"/>
      <c r="L553" s="65"/>
      <c r="M553" s="267">
        <f t="shared" si="310"/>
        <v>0</v>
      </c>
    </row>
    <row r="554" spans="1:13" ht="96" x14ac:dyDescent="0.25">
      <c r="A554" s="51" t="s">
        <v>84</v>
      </c>
      <c r="B554" s="471" t="s">
        <v>85</v>
      </c>
      <c r="C554" s="222" t="s">
        <v>51</v>
      </c>
      <c r="D554" s="250">
        <v>0</v>
      </c>
      <c r="E554" s="3">
        <v>0</v>
      </c>
      <c r="F554" s="3">
        <v>0</v>
      </c>
      <c r="G554" s="3">
        <v>0</v>
      </c>
      <c r="H554" s="3">
        <v>0</v>
      </c>
      <c r="I554" s="3">
        <v>0</v>
      </c>
      <c r="J554" s="3">
        <v>0</v>
      </c>
      <c r="K554" s="134"/>
      <c r="L554" s="65"/>
      <c r="M554" s="267">
        <f t="shared" si="310"/>
        <v>0</v>
      </c>
    </row>
    <row r="555" spans="1:13" ht="23.45" customHeight="1" x14ac:dyDescent="0.3">
      <c r="A555" s="21"/>
      <c r="B555" s="28"/>
      <c r="C555" s="222" t="s">
        <v>40</v>
      </c>
      <c r="D555" s="250">
        <v>0</v>
      </c>
      <c r="E555" s="3">
        <v>0</v>
      </c>
      <c r="F555" s="3">
        <v>0</v>
      </c>
      <c r="G555" s="3">
        <v>0</v>
      </c>
      <c r="H555" s="3">
        <v>0</v>
      </c>
      <c r="I555" s="3">
        <v>0</v>
      </c>
      <c r="J555" s="3">
        <v>0</v>
      </c>
      <c r="K555" s="134"/>
      <c r="L555" s="65"/>
      <c r="M555" s="267">
        <f t="shared" si="310"/>
        <v>0</v>
      </c>
    </row>
    <row r="556" spans="1:13" ht="52.5" customHeight="1" x14ac:dyDescent="0.3">
      <c r="A556" s="44"/>
      <c r="B556" s="30"/>
      <c r="C556" s="274" t="s">
        <v>154</v>
      </c>
      <c r="D556" s="250">
        <v>0</v>
      </c>
      <c r="E556" s="3">
        <v>0</v>
      </c>
      <c r="F556" s="3">
        <v>0</v>
      </c>
      <c r="G556" s="3">
        <v>0</v>
      </c>
      <c r="H556" s="3">
        <v>0</v>
      </c>
      <c r="I556" s="3">
        <v>0</v>
      </c>
      <c r="J556" s="3">
        <v>0</v>
      </c>
      <c r="K556" s="134"/>
      <c r="L556" s="65"/>
      <c r="M556" s="267">
        <f t="shared" si="310"/>
        <v>0</v>
      </c>
    </row>
    <row r="557" spans="1:13" ht="16.5" customHeight="1" x14ac:dyDescent="0.25">
      <c r="A557" s="492" t="s">
        <v>100</v>
      </c>
      <c r="B557" s="43" t="s">
        <v>82</v>
      </c>
      <c r="C557" s="495" t="s">
        <v>51</v>
      </c>
      <c r="D557" s="60"/>
      <c r="E557" s="483">
        <v>0</v>
      </c>
      <c r="F557" s="489">
        <f>F561</f>
        <v>1200</v>
      </c>
      <c r="G557" s="489">
        <f t="shared" ref="G557:J557" si="320">G561</f>
        <v>547.45000000000005</v>
      </c>
      <c r="H557" s="489">
        <f t="shared" si="320"/>
        <v>547.45000000000005</v>
      </c>
      <c r="I557" s="489">
        <f t="shared" si="320"/>
        <v>547.45000000000005</v>
      </c>
      <c r="J557" s="489">
        <f t="shared" si="320"/>
        <v>547.45000000000005</v>
      </c>
      <c r="K557" s="134"/>
      <c r="L557" s="65"/>
      <c r="M557" s="267">
        <f t="shared" si="310"/>
        <v>2842.3500000000004</v>
      </c>
    </row>
    <row r="558" spans="1:13" ht="65.25" customHeight="1" x14ac:dyDescent="0.25">
      <c r="A558" s="493"/>
      <c r="B558" s="473" t="s">
        <v>101</v>
      </c>
      <c r="C558" s="495"/>
      <c r="D558" s="242">
        <v>0</v>
      </c>
      <c r="E558" s="483"/>
      <c r="F558" s="480"/>
      <c r="G558" s="489"/>
      <c r="H558" s="489"/>
      <c r="I558" s="489"/>
      <c r="J558" s="489"/>
      <c r="K558" s="134"/>
      <c r="L558" s="65"/>
      <c r="M558" s="267">
        <f t="shared" si="310"/>
        <v>0</v>
      </c>
    </row>
    <row r="559" spans="1:13" ht="16.5" customHeight="1" x14ac:dyDescent="0.25">
      <c r="A559" s="337"/>
      <c r="B559" s="29"/>
      <c r="C559" s="318" t="s">
        <v>158</v>
      </c>
      <c r="D559" s="242">
        <f>D558</f>
        <v>0</v>
      </c>
      <c r="E559" s="242">
        <f t="shared" ref="E559" si="321">E558</f>
        <v>0</v>
      </c>
      <c r="F559" s="344">
        <f>F557</f>
        <v>1200</v>
      </c>
      <c r="G559" s="344">
        <f>G557</f>
        <v>547.45000000000005</v>
      </c>
      <c r="H559" s="344">
        <f t="shared" ref="H559:J559" si="322">H557</f>
        <v>547.45000000000005</v>
      </c>
      <c r="I559" s="344">
        <f t="shared" si="322"/>
        <v>547.45000000000005</v>
      </c>
      <c r="J559" s="344">
        <f t="shared" si="322"/>
        <v>547.45000000000005</v>
      </c>
      <c r="K559" s="134"/>
      <c r="L559" s="65"/>
      <c r="M559" s="267">
        <f t="shared" si="310"/>
        <v>2842.3500000000004</v>
      </c>
    </row>
    <row r="560" spans="1:13" ht="14.25" customHeight="1" x14ac:dyDescent="0.25">
      <c r="A560" s="337"/>
      <c r="B560" s="29"/>
      <c r="C560" s="318" t="s">
        <v>159</v>
      </c>
      <c r="D560" s="242">
        <v>0</v>
      </c>
      <c r="E560" s="309">
        <v>0</v>
      </c>
      <c r="F560" s="307">
        <v>0</v>
      </c>
      <c r="G560" s="333">
        <v>0</v>
      </c>
      <c r="H560" s="443">
        <v>0</v>
      </c>
      <c r="I560" s="443">
        <v>0</v>
      </c>
      <c r="J560" s="443">
        <v>0</v>
      </c>
      <c r="K560" s="134"/>
      <c r="L560" s="65"/>
      <c r="M560" s="267">
        <f t="shared" si="310"/>
        <v>0</v>
      </c>
    </row>
    <row r="561" spans="1:17" ht="27.75" customHeight="1" x14ac:dyDescent="0.3">
      <c r="A561" s="21"/>
      <c r="B561" s="28"/>
      <c r="C561" s="222" t="s">
        <v>40</v>
      </c>
      <c r="D561" s="250">
        <v>0</v>
      </c>
      <c r="E561" s="117">
        <v>0</v>
      </c>
      <c r="F561" s="118">
        <f>F564</f>
        <v>1200</v>
      </c>
      <c r="G561" s="161">
        <f t="shared" ref="G561:J561" si="323">G564</f>
        <v>547.45000000000005</v>
      </c>
      <c r="H561" s="442">
        <f t="shared" si="323"/>
        <v>547.45000000000005</v>
      </c>
      <c r="I561" s="442">
        <f t="shared" si="323"/>
        <v>547.45000000000005</v>
      </c>
      <c r="J561" s="442">
        <f t="shared" si="323"/>
        <v>547.45000000000005</v>
      </c>
      <c r="K561" s="134"/>
      <c r="L561" s="65"/>
      <c r="M561" s="267">
        <f t="shared" si="310"/>
        <v>2842.3500000000004</v>
      </c>
    </row>
    <row r="562" spans="1:17" ht="19.5" customHeight="1" x14ac:dyDescent="0.3">
      <c r="A562" s="21"/>
      <c r="B562" s="28"/>
      <c r="C562" s="318" t="s">
        <v>158</v>
      </c>
      <c r="D562" s="242">
        <f>D561</f>
        <v>0</v>
      </c>
      <c r="E562" s="242">
        <f t="shared" ref="E562" si="324">E561</f>
        <v>0</v>
      </c>
      <c r="F562" s="344">
        <f t="shared" ref="F562" si="325">F561</f>
        <v>1200</v>
      </c>
      <c r="G562" s="242">
        <f t="shared" ref="G562:J562" si="326">G561</f>
        <v>547.45000000000005</v>
      </c>
      <c r="H562" s="242">
        <f t="shared" si="326"/>
        <v>547.45000000000005</v>
      </c>
      <c r="I562" s="242">
        <f t="shared" si="326"/>
        <v>547.45000000000005</v>
      </c>
      <c r="J562" s="242">
        <f t="shared" si="326"/>
        <v>547.45000000000005</v>
      </c>
      <c r="K562" s="134"/>
      <c r="L562" s="65"/>
      <c r="M562" s="267">
        <f t="shared" si="310"/>
        <v>2842.3500000000004</v>
      </c>
    </row>
    <row r="563" spans="1:17" ht="19.5" customHeight="1" x14ac:dyDescent="0.3">
      <c r="A563" s="21"/>
      <c r="B563" s="28"/>
      <c r="C563" s="318" t="s">
        <v>159</v>
      </c>
      <c r="D563" s="242">
        <v>0</v>
      </c>
      <c r="E563" s="329">
        <v>0</v>
      </c>
      <c r="F563" s="331">
        <v>0</v>
      </c>
      <c r="G563" s="333">
        <v>0</v>
      </c>
      <c r="H563" s="443">
        <v>0</v>
      </c>
      <c r="I563" s="443">
        <v>0</v>
      </c>
      <c r="J563" s="443">
        <v>0</v>
      </c>
      <c r="K563" s="134"/>
      <c r="L563" s="65"/>
      <c r="M563" s="267">
        <f t="shared" si="310"/>
        <v>0</v>
      </c>
    </row>
    <row r="564" spans="1:17" ht="47.45" customHeight="1" x14ac:dyDescent="0.3">
      <c r="A564" s="44"/>
      <c r="B564" s="30"/>
      <c r="C564" s="274" t="s">
        <v>155</v>
      </c>
      <c r="D564" s="250">
        <v>0</v>
      </c>
      <c r="E564" s="117">
        <v>0</v>
      </c>
      <c r="F564" s="118">
        <v>1200</v>
      </c>
      <c r="G564" s="161">
        <f>G569</f>
        <v>547.45000000000005</v>
      </c>
      <c r="H564" s="442">
        <f t="shared" ref="H564:J564" si="327">H569</f>
        <v>547.45000000000005</v>
      </c>
      <c r="I564" s="442">
        <f t="shared" si="327"/>
        <v>547.45000000000005</v>
      </c>
      <c r="J564" s="442">
        <f t="shared" si="327"/>
        <v>547.45000000000005</v>
      </c>
      <c r="K564" s="134"/>
      <c r="L564" s="65"/>
      <c r="M564" s="267">
        <f t="shared" si="310"/>
        <v>2842.3500000000004</v>
      </c>
    </row>
    <row r="565" spans="1:17" ht="114" customHeight="1" x14ac:dyDescent="0.25">
      <c r="A565" s="51" t="s">
        <v>102</v>
      </c>
      <c r="B565" s="474" t="s">
        <v>103</v>
      </c>
      <c r="C565" s="222" t="s">
        <v>51</v>
      </c>
      <c r="D565" s="250">
        <v>0</v>
      </c>
      <c r="E565" s="117">
        <v>0</v>
      </c>
      <c r="F565" s="118">
        <f>F568</f>
        <v>1200</v>
      </c>
      <c r="G565" s="161">
        <f t="shared" ref="G565:J565" si="328">G568</f>
        <v>547.45000000000005</v>
      </c>
      <c r="H565" s="442">
        <f t="shared" si="328"/>
        <v>547.45000000000005</v>
      </c>
      <c r="I565" s="442">
        <f t="shared" si="328"/>
        <v>547.45000000000005</v>
      </c>
      <c r="J565" s="442">
        <f t="shared" si="328"/>
        <v>547.45000000000005</v>
      </c>
      <c r="K565" s="144"/>
      <c r="L565" s="65"/>
      <c r="M565" s="267">
        <f t="shared" si="310"/>
        <v>2842.3500000000004</v>
      </c>
    </row>
    <row r="566" spans="1:17" ht="15" customHeight="1" x14ac:dyDescent="0.25">
      <c r="A566" s="338"/>
      <c r="B566" s="339"/>
      <c r="C566" s="318" t="s">
        <v>158</v>
      </c>
      <c r="D566" s="242">
        <f>D565</f>
        <v>0</v>
      </c>
      <c r="E566" s="242">
        <f t="shared" ref="E566" si="329">E565</f>
        <v>0</v>
      </c>
      <c r="F566" s="344">
        <f t="shared" ref="F566" si="330">F565</f>
        <v>1200</v>
      </c>
      <c r="G566" s="242">
        <f t="shared" ref="G566:J566" si="331">G565</f>
        <v>547.45000000000005</v>
      </c>
      <c r="H566" s="242">
        <f t="shared" si="331"/>
        <v>547.45000000000005</v>
      </c>
      <c r="I566" s="242">
        <f t="shared" si="331"/>
        <v>547.45000000000005</v>
      </c>
      <c r="J566" s="242">
        <f t="shared" si="331"/>
        <v>547.45000000000005</v>
      </c>
      <c r="K566" s="144"/>
      <c r="L566" s="65"/>
      <c r="M566" s="267">
        <f t="shared" si="310"/>
        <v>2842.3500000000004</v>
      </c>
    </row>
    <row r="567" spans="1:17" ht="18.75" customHeight="1" x14ac:dyDescent="0.25">
      <c r="A567" s="338"/>
      <c r="B567" s="339"/>
      <c r="C567" s="318" t="s">
        <v>159</v>
      </c>
      <c r="D567" s="242">
        <v>0</v>
      </c>
      <c r="E567" s="329">
        <v>0</v>
      </c>
      <c r="F567" s="331">
        <v>0</v>
      </c>
      <c r="G567" s="333">
        <v>0</v>
      </c>
      <c r="H567" s="443">
        <v>0</v>
      </c>
      <c r="I567" s="443">
        <v>0</v>
      </c>
      <c r="J567" s="443">
        <v>0</v>
      </c>
      <c r="K567" s="144"/>
      <c r="L567" s="65"/>
      <c r="M567" s="267">
        <f t="shared" si="310"/>
        <v>0</v>
      </c>
      <c r="Q567" t="s">
        <v>164</v>
      </c>
    </row>
    <row r="568" spans="1:17" ht="22.5" customHeight="1" x14ac:dyDescent="0.3">
      <c r="A568" s="21"/>
      <c r="B568" s="28"/>
      <c r="C568" s="222" t="s">
        <v>40</v>
      </c>
      <c r="D568" s="250">
        <v>0</v>
      </c>
      <c r="E568" s="117">
        <v>0</v>
      </c>
      <c r="F568" s="118">
        <f>F569</f>
        <v>1200</v>
      </c>
      <c r="G568" s="161">
        <f t="shared" ref="G568:J568" si="332">G569</f>
        <v>547.45000000000005</v>
      </c>
      <c r="H568" s="442">
        <f t="shared" si="332"/>
        <v>547.45000000000005</v>
      </c>
      <c r="I568" s="442">
        <f t="shared" si="332"/>
        <v>547.45000000000005</v>
      </c>
      <c r="J568" s="442">
        <f t="shared" si="332"/>
        <v>547.45000000000005</v>
      </c>
      <c r="K568" s="144"/>
      <c r="L568" s="65"/>
      <c r="M568" s="267">
        <f t="shared" si="310"/>
        <v>2842.3500000000004</v>
      </c>
    </row>
    <row r="569" spans="1:17" ht="43.5" customHeight="1" x14ac:dyDescent="0.3">
      <c r="A569" s="44"/>
      <c r="B569" s="30"/>
      <c r="C569" s="274" t="s">
        <v>155</v>
      </c>
      <c r="D569" s="250">
        <v>0</v>
      </c>
      <c r="E569" s="117">
        <v>0</v>
      </c>
      <c r="F569" s="118">
        <v>1200</v>
      </c>
      <c r="G569" s="161">
        <v>547.45000000000005</v>
      </c>
      <c r="H569" s="442">
        <v>547.45000000000005</v>
      </c>
      <c r="I569" s="442">
        <v>547.45000000000005</v>
      </c>
      <c r="J569" s="442">
        <v>547.45000000000005</v>
      </c>
      <c r="K569" s="134"/>
      <c r="L569" s="65"/>
      <c r="M569" s="267">
        <f t="shared" si="310"/>
        <v>2842.3500000000004</v>
      </c>
    </row>
    <row r="570" spans="1:17" ht="15" hidden="1" customHeight="1" x14ac:dyDescent="0.25">
      <c r="M570" s="267">
        <f t="shared" si="310"/>
        <v>0</v>
      </c>
    </row>
    <row r="571" spans="1:17" ht="15" hidden="1" customHeight="1" x14ac:dyDescent="0.25">
      <c r="M571" s="267">
        <f t="shared" si="310"/>
        <v>0</v>
      </c>
    </row>
    <row r="572" spans="1:17" ht="15" hidden="1" customHeight="1" x14ac:dyDescent="0.25">
      <c r="M572" s="267">
        <f t="shared" si="310"/>
        <v>0</v>
      </c>
    </row>
    <row r="573" spans="1:17" ht="15" hidden="1" customHeight="1" x14ac:dyDescent="0.25">
      <c r="M573" s="267">
        <f t="shared" si="310"/>
        <v>0</v>
      </c>
    </row>
    <row r="574" spans="1:17" ht="15" hidden="1" customHeight="1" x14ac:dyDescent="0.25">
      <c r="M574" s="267">
        <f t="shared" si="310"/>
        <v>0</v>
      </c>
    </row>
    <row r="575" spans="1:17" ht="15" hidden="1" customHeight="1" x14ac:dyDescent="0.25">
      <c r="M575" s="267">
        <f t="shared" si="310"/>
        <v>0</v>
      </c>
    </row>
    <row r="576" spans="1:17" ht="15" hidden="1" customHeight="1" x14ac:dyDescent="0.25">
      <c r="M576" s="267">
        <f t="shared" si="310"/>
        <v>0</v>
      </c>
    </row>
    <row r="577" spans="13:13" ht="15" hidden="1" customHeight="1" x14ac:dyDescent="0.25">
      <c r="M577" s="267">
        <f t="shared" si="310"/>
        <v>0</v>
      </c>
    </row>
    <row r="578" spans="13:13" ht="15" hidden="1" customHeight="1" x14ac:dyDescent="0.25">
      <c r="M578" s="267">
        <f t="shared" si="310"/>
        <v>0</v>
      </c>
    </row>
    <row r="579" spans="13:13" ht="15" hidden="1" customHeight="1" x14ac:dyDescent="0.25">
      <c r="M579" s="267">
        <f t="shared" si="310"/>
        <v>0</v>
      </c>
    </row>
    <row r="580" spans="13:13" ht="15" hidden="1" customHeight="1" x14ac:dyDescent="0.25">
      <c r="M580" s="267">
        <f t="shared" si="310"/>
        <v>0</v>
      </c>
    </row>
    <row r="581" spans="13:13" ht="15" hidden="1" customHeight="1" x14ac:dyDescent="0.25">
      <c r="M581" s="267">
        <f t="shared" si="310"/>
        <v>0</v>
      </c>
    </row>
    <row r="582" spans="13:13" ht="15" hidden="1" customHeight="1" x14ac:dyDescent="0.25">
      <c r="M582" s="267">
        <f t="shared" si="310"/>
        <v>0</v>
      </c>
    </row>
    <row r="583" spans="13:13" ht="15" hidden="1" customHeight="1" x14ac:dyDescent="0.25">
      <c r="M583" s="267">
        <f t="shared" si="310"/>
        <v>0</v>
      </c>
    </row>
    <row r="584" spans="13:13" ht="15" hidden="1" customHeight="1" x14ac:dyDescent="0.25">
      <c r="M584" s="267">
        <f t="shared" si="310"/>
        <v>0</v>
      </c>
    </row>
    <row r="585" spans="13:13" ht="15" hidden="1" customHeight="1" x14ac:dyDescent="0.25">
      <c r="M585" s="267">
        <f t="shared" si="310"/>
        <v>0</v>
      </c>
    </row>
    <row r="586" spans="13:13" ht="15" hidden="1" customHeight="1" x14ac:dyDescent="0.25">
      <c r="M586" s="267">
        <f t="shared" si="310"/>
        <v>0</v>
      </c>
    </row>
    <row r="587" spans="13:13" ht="15" hidden="1" customHeight="1" x14ac:dyDescent="0.25">
      <c r="M587" s="267">
        <f t="shared" si="310"/>
        <v>0</v>
      </c>
    </row>
    <row r="588" spans="13:13" ht="15" hidden="1" customHeight="1" x14ac:dyDescent="0.25">
      <c r="M588" s="267">
        <f t="shared" si="310"/>
        <v>0</v>
      </c>
    </row>
    <row r="589" spans="13:13" ht="15" hidden="1" customHeight="1" x14ac:dyDescent="0.25">
      <c r="M589" s="267">
        <f t="shared" si="310"/>
        <v>0</v>
      </c>
    </row>
    <row r="590" spans="13:13" ht="15" hidden="1" customHeight="1" x14ac:dyDescent="0.25">
      <c r="M590" s="267">
        <f t="shared" si="310"/>
        <v>0</v>
      </c>
    </row>
    <row r="591" spans="13:13" ht="15" hidden="1" customHeight="1" x14ac:dyDescent="0.25">
      <c r="M591" s="267">
        <f t="shared" si="310"/>
        <v>0</v>
      </c>
    </row>
    <row r="592" spans="13:13" ht="15" hidden="1" customHeight="1" x14ac:dyDescent="0.25">
      <c r="M592" s="267">
        <f t="shared" si="310"/>
        <v>0</v>
      </c>
    </row>
    <row r="593" spans="13:13" ht="15" hidden="1" customHeight="1" x14ac:dyDescent="0.25">
      <c r="M593" s="267">
        <f t="shared" si="310"/>
        <v>0</v>
      </c>
    </row>
    <row r="594" spans="13:13" ht="15" hidden="1" customHeight="1" x14ac:dyDescent="0.25">
      <c r="M594" s="267">
        <f t="shared" si="310"/>
        <v>0</v>
      </c>
    </row>
    <row r="595" spans="13:13" ht="15" hidden="1" customHeight="1" x14ac:dyDescent="0.25">
      <c r="M595" s="267">
        <f t="shared" si="310"/>
        <v>0</v>
      </c>
    </row>
    <row r="596" spans="13:13" ht="15" hidden="1" customHeight="1" x14ac:dyDescent="0.25">
      <c r="M596" s="267">
        <f t="shared" si="310"/>
        <v>0</v>
      </c>
    </row>
    <row r="597" spans="13:13" ht="15" hidden="1" customHeight="1" x14ac:dyDescent="0.25">
      <c r="M597" s="267">
        <f t="shared" si="310"/>
        <v>0</v>
      </c>
    </row>
    <row r="598" spans="13:13" ht="15" hidden="1" customHeight="1" x14ac:dyDescent="0.25">
      <c r="M598" s="267">
        <f t="shared" si="310"/>
        <v>0</v>
      </c>
    </row>
    <row r="599" spans="13:13" ht="15" hidden="1" customHeight="1" x14ac:dyDescent="0.25">
      <c r="M599" s="267">
        <f t="shared" si="310"/>
        <v>0</v>
      </c>
    </row>
    <row r="600" spans="13:13" ht="15" hidden="1" customHeight="1" x14ac:dyDescent="0.25">
      <c r="M600" s="267">
        <f t="shared" si="310"/>
        <v>0</v>
      </c>
    </row>
    <row r="601" spans="13:13" ht="15" hidden="1" customHeight="1" x14ac:dyDescent="0.25">
      <c r="M601" s="267">
        <f t="shared" si="310"/>
        <v>0</v>
      </c>
    </row>
    <row r="602" spans="13:13" ht="15" hidden="1" customHeight="1" x14ac:dyDescent="0.25">
      <c r="M602" s="267">
        <f t="shared" si="310"/>
        <v>0</v>
      </c>
    </row>
    <row r="603" spans="13:13" ht="15" hidden="1" customHeight="1" x14ac:dyDescent="0.25">
      <c r="M603" s="267">
        <f t="shared" si="310"/>
        <v>0</v>
      </c>
    </row>
    <row r="604" spans="13:13" ht="15" hidden="1" customHeight="1" x14ac:dyDescent="0.25">
      <c r="M604" s="267">
        <f t="shared" ref="M604:M629" si="333">E604+F604+G604+H604+J604+D604</f>
        <v>0</v>
      </c>
    </row>
    <row r="605" spans="13:13" ht="15" hidden="1" customHeight="1" x14ac:dyDescent="0.25">
      <c r="M605" s="267">
        <f t="shared" si="333"/>
        <v>0</v>
      </c>
    </row>
    <row r="606" spans="13:13" ht="15" hidden="1" customHeight="1" x14ac:dyDescent="0.25">
      <c r="M606" s="267">
        <f t="shared" si="333"/>
        <v>0</v>
      </c>
    </row>
    <row r="607" spans="13:13" ht="15" hidden="1" customHeight="1" x14ac:dyDescent="0.25">
      <c r="M607" s="267">
        <f t="shared" si="333"/>
        <v>0</v>
      </c>
    </row>
    <row r="608" spans="13:13" ht="15" hidden="1" customHeight="1" x14ac:dyDescent="0.25">
      <c r="M608" s="267">
        <f t="shared" si="333"/>
        <v>0</v>
      </c>
    </row>
    <row r="609" spans="13:13" ht="15" hidden="1" customHeight="1" x14ac:dyDescent="0.25">
      <c r="M609" s="267">
        <f t="shared" si="333"/>
        <v>0</v>
      </c>
    </row>
    <row r="610" spans="13:13" ht="15" hidden="1" customHeight="1" x14ac:dyDescent="0.25">
      <c r="M610" s="267">
        <f t="shared" si="333"/>
        <v>0</v>
      </c>
    </row>
    <row r="611" spans="13:13" ht="15" hidden="1" customHeight="1" x14ac:dyDescent="0.25">
      <c r="M611" s="267">
        <f t="shared" si="333"/>
        <v>0</v>
      </c>
    </row>
    <row r="612" spans="13:13" ht="15" hidden="1" customHeight="1" x14ac:dyDescent="0.25">
      <c r="M612" s="267">
        <f t="shared" si="333"/>
        <v>0</v>
      </c>
    </row>
    <row r="613" spans="13:13" ht="15" hidden="1" customHeight="1" x14ac:dyDescent="0.25">
      <c r="M613" s="267">
        <f t="shared" si="333"/>
        <v>0</v>
      </c>
    </row>
    <row r="614" spans="13:13" ht="15" hidden="1" customHeight="1" x14ac:dyDescent="0.25">
      <c r="M614" s="267">
        <f t="shared" si="333"/>
        <v>0</v>
      </c>
    </row>
    <row r="615" spans="13:13" ht="15" hidden="1" customHeight="1" x14ac:dyDescent="0.25">
      <c r="M615" s="267">
        <f t="shared" si="333"/>
        <v>0</v>
      </c>
    </row>
    <row r="616" spans="13:13" ht="15" hidden="1" customHeight="1" x14ac:dyDescent="0.25">
      <c r="M616" s="267">
        <f t="shared" si="333"/>
        <v>0</v>
      </c>
    </row>
    <row r="617" spans="13:13" ht="15" hidden="1" customHeight="1" x14ac:dyDescent="0.25">
      <c r="M617" s="267">
        <f t="shared" si="333"/>
        <v>0</v>
      </c>
    </row>
    <row r="618" spans="13:13" ht="15" hidden="1" customHeight="1" x14ac:dyDescent="0.25">
      <c r="M618" s="267">
        <f t="shared" si="333"/>
        <v>0</v>
      </c>
    </row>
    <row r="619" spans="13:13" ht="15" hidden="1" customHeight="1" x14ac:dyDescent="0.25">
      <c r="M619" s="267">
        <f t="shared" si="333"/>
        <v>0</v>
      </c>
    </row>
    <row r="620" spans="13:13" ht="15" hidden="1" customHeight="1" x14ac:dyDescent="0.25">
      <c r="M620" s="267">
        <f t="shared" si="333"/>
        <v>0</v>
      </c>
    </row>
    <row r="621" spans="13:13" ht="15" hidden="1" customHeight="1" x14ac:dyDescent="0.25">
      <c r="M621" s="267">
        <f t="shared" si="333"/>
        <v>0</v>
      </c>
    </row>
    <row r="622" spans="13:13" ht="15" hidden="1" customHeight="1" x14ac:dyDescent="0.25">
      <c r="M622" s="267">
        <f t="shared" si="333"/>
        <v>0</v>
      </c>
    </row>
    <row r="623" spans="13:13" ht="15" hidden="1" customHeight="1" x14ac:dyDescent="0.25">
      <c r="M623" s="267">
        <f t="shared" si="333"/>
        <v>0</v>
      </c>
    </row>
    <row r="624" spans="13:13" ht="15" hidden="1" customHeight="1" x14ac:dyDescent="0.25">
      <c r="M624" s="267">
        <f t="shared" si="333"/>
        <v>0</v>
      </c>
    </row>
    <row r="625" spans="1:13" ht="15" hidden="1" customHeight="1" x14ac:dyDescent="0.25">
      <c r="M625" s="267">
        <f t="shared" si="333"/>
        <v>0</v>
      </c>
    </row>
    <row r="626" spans="1:13" x14ac:dyDescent="0.25">
      <c r="A626" s="340"/>
      <c r="B626" s="342"/>
      <c r="C626" s="318" t="s">
        <v>158</v>
      </c>
      <c r="D626" s="242">
        <f>D625</f>
        <v>0</v>
      </c>
      <c r="E626" s="242">
        <f t="shared" ref="E626" si="334">E625</f>
        <v>0</v>
      </c>
      <c r="F626" s="344">
        <f>F569</f>
        <v>1200</v>
      </c>
      <c r="G626" s="344">
        <f>G569</f>
        <v>547.45000000000005</v>
      </c>
      <c r="H626" s="344">
        <f t="shared" ref="H626:J626" si="335">H569</f>
        <v>547.45000000000005</v>
      </c>
      <c r="I626" s="344">
        <f t="shared" si="335"/>
        <v>547.45000000000005</v>
      </c>
      <c r="J626" s="344">
        <f t="shared" si="335"/>
        <v>547.45000000000005</v>
      </c>
      <c r="M626" s="267">
        <f t="shared" si="333"/>
        <v>2842.3500000000004</v>
      </c>
    </row>
    <row r="627" spans="1:13" x14ac:dyDescent="0.25">
      <c r="A627" s="341"/>
      <c r="B627" s="343"/>
      <c r="C627" s="318" t="s">
        <v>159</v>
      </c>
      <c r="D627" s="242">
        <v>0</v>
      </c>
      <c r="E627" s="329">
        <v>0</v>
      </c>
      <c r="F627" s="331">
        <v>0</v>
      </c>
      <c r="G627" s="333">
        <v>0</v>
      </c>
      <c r="H627" s="443">
        <v>0</v>
      </c>
      <c r="I627" s="443">
        <v>0</v>
      </c>
      <c r="J627" s="443">
        <v>0</v>
      </c>
      <c r="M627" s="267">
        <f t="shared" si="333"/>
        <v>0</v>
      </c>
    </row>
    <row r="628" spans="1:13" x14ac:dyDescent="0.25">
      <c r="M628" s="267">
        <f t="shared" si="333"/>
        <v>0</v>
      </c>
    </row>
    <row r="629" spans="1:13" x14ac:dyDescent="0.25">
      <c r="M629" s="267">
        <f t="shared" si="333"/>
        <v>0</v>
      </c>
    </row>
  </sheetData>
  <mergeCells count="443">
    <mergeCell ref="D440:D441"/>
    <mergeCell ref="D421:D422"/>
    <mergeCell ref="D409:D413"/>
    <mergeCell ref="D395:D398"/>
    <mergeCell ref="D370:D371"/>
    <mergeCell ref="D327:D328"/>
    <mergeCell ref="D223:D224"/>
    <mergeCell ref="D227:D228"/>
    <mergeCell ref="D233:D235"/>
    <mergeCell ref="G68:G69"/>
    <mergeCell ref="H68:H69"/>
    <mergeCell ref="I96:J97"/>
    <mergeCell ref="F109:F110"/>
    <mergeCell ref="G109:G110"/>
    <mergeCell ref="H109:H110"/>
    <mergeCell ref="D119:D120"/>
    <mergeCell ref="D105:D106"/>
    <mergeCell ref="D109:D110"/>
    <mergeCell ref="D96:D97"/>
    <mergeCell ref="I109:I110"/>
    <mergeCell ref="J109:J110"/>
    <mergeCell ref="E105:E106"/>
    <mergeCell ref="F105:F106"/>
    <mergeCell ref="G105:G106"/>
    <mergeCell ref="H105:H106"/>
    <mergeCell ref="D68:D69"/>
    <mergeCell ref="I85:J85"/>
    <mergeCell ref="D152:D153"/>
    <mergeCell ref="D154:D155"/>
    <mergeCell ref="D164:D165"/>
    <mergeCell ref="D166:D167"/>
    <mergeCell ref="D175:D176"/>
    <mergeCell ref="D177:D178"/>
    <mergeCell ref="D132:D133"/>
    <mergeCell ref="E68:E69"/>
    <mergeCell ref="F68:F69"/>
    <mergeCell ref="F132:F133"/>
    <mergeCell ref="G164:G165"/>
    <mergeCell ref="H164:H165"/>
    <mergeCell ref="I164:I165"/>
    <mergeCell ref="J164:J165"/>
    <mergeCell ref="D202:D203"/>
    <mergeCell ref="D183:D184"/>
    <mergeCell ref="D187:D188"/>
    <mergeCell ref="D189:D190"/>
    <mergeCell ref="D196:D197"/>
    <mergeCell ref="D198:D199"/>
    <mergeCell ref="J177:J178"/>
    <mergeCell ref="J187:J188"/>
    <mergeCell ref="I183:I184"/>
    <mergeCell ref="J183:J184"/>
    <mergeCell ref="H175:H176"/>
    <mergeCell ref="J202:J203"/>
    <mergeCell ref="J196:J197"/>
    <mergeCell ref="J198:J199"/>
    <mergeCell ref="I196:I197"/>
    <mergeCell ref="I189:I190"/>
    <mergeCell ref="I187:I188"/>
    <mergeCell ref="J130:J131"/>
    <mergeCell ref="I130:I131"/>
    <mergeCell ref="I93:J93"/>
    <mergeCell ref="I95:J95"/>
    <mergeCell ref="I101:J101"/>
    <mergeCell ref="A86:A87"/>
    <mergeCell ref="A109:A110"/>
    <mergeCell ref="B109:B110"/>
    <mergeCell ref="A96:A97"/>
    <mergeCell ref="D121:D122"/>
    <mergeCell ref="D130:D131"/>
    <mergeCell ref="F119:F120"/>
    <mergeCell ref="H121:H122"/>
    <mergeCell ref="I121:I122"/>
    <mergeCell ref="J121:J122"/>
    <mergeCell ref="G119:G120"/>
    <mergeCell ref="H119:H120"/>
    <mergeCell ref="E130:E131"/>
    <mergeCell ref="F130:F131"/>
    <mergeCell ref="G130:G131"/>
    <mergeCell ref="H130:H131"/>
    <mergeCell ref="I65:J65"/>
    <mergeCell ref="I66:J66"/>
    <mergeCell ref="I59:J59"/>
    <mergeCell ref="I60:J60"/>
    <mergeCell ref="I61:J61"/>
    <mergeCell ref="I72:J72"/>
    <mergeCell ref="I67:J67"/>
    <mergeCell ref="I70:J70"/>
    <mergeCell ref="I75:J75"/>
    <mergeCell ref="I152:I153"/>
    <mergeCell ref="J152:J153"/>
    <mergeCell ref="H183:H184"/>
    <mergeCell ref="A166:A167"/>
    <mergeCell ref="B166:B167"/>
    <mergeCell ref="E166:E167"/>
    <mergeCell ref="F166:F167"/>
    <mergeCell ref="G166:G167"/>
    <mergeCell ref="H166:H167"/>
    <mergeCell ref="I166:I167"/>
    <mergeCell ref="J166:J167"/>
    <mergeCell ref="H177:H178"/>
    <mergeCell ref="I177:I178"/>
    <mergeCell ref="I175:I176"/>
    <mergeCell ref="J175:J176"/>
    <mergeCell ref="F154:F155"/>
    <mergeCell ref="G154:G155"/>
    <mergeCell ref="H154:H155"/>
    <mergeCell ref="I154:I155"/>
    <mergeCell ref="A164:A165"/>
    <mergeCell ref="B164:B165"/>
    <mergeCell ref="E164:E165"/>
    <mergeCell ref="F164:F165"/>
    <mergeCell ref="F152:F153"/>
    <mergeCell ref="A81:A82"/>
    <mergeCell ref="B81:B82"/>
    <mergeCell ref="C81:C82"/>
    <mergeCell ref="E81:E82"/>
    <mergeCell ref="F81:F82"/>
    <mergeCell ref="G81:G82"/>
    <mergeCell ref="J132:J133"/>
    <mergeCell ref="J154:J155"/>
    <mergeCell ref="I64:J64"/>
    <mergeCell ref="A73:A74"/>
    <mergeCell ref="I83:J83"/>
    <mergeCell ref="I89:J89"/>
    <mergeCell ref="I90:J90"/>
    <mergeCell ref="I68:I69"/>
    <mergeCell ref="J68:J69"/>
    <mergeCell ref="I119:I120"/>
    <mergeCell ref="J119:J120"/>
    <mergeCell ref="A68:A69"/>
    <mergeCell ref="C68:C69"/>
    <mergeCell ref="B105:B106"/>
    <mergeCell ref="I105:I106"/>
    <mergeCell ref="J105:J106"/>
    <mergeCell ref="I98:J98"/>
    <mergeCell ref="I99:J99"/>
    <mergeCell ref="I43:J43"/>
    <mergeCell ref="I44:J44"/>
    <mergeCell ref="I45:J45"/>
    <mergeCell ref="A46:A61"/>
    <mergeCell ref="C46:C53"/>
    <mergeCell ref="E21:J21"/>
    <mergeCell ref="I46:I53"/>
    <mergeCell ref="J46:J53"/>
    <mergeCell ref="D46:D47"/>
    <mergeCell ref="A18:J18"/>
    <mergeCell ref="A19:J19"/>
    <mergeCell ref="A20:J20"/>
    <mergeCell ref="I25:J25"/>
    <mergeCell ref="A26:A35"/>
    <mergeCell ref="B26:B35"/>
    <mergeCell ref="I29:J29"/>
    <mergeCell ref="E57:E58"/>
    <mergeCell ref="F57:F58"/>
    <mergeCell ref="G57:G58"/>
    <mergeCell ref="H57:H58"/>
    <mergeCell ref="I57:J58"/>
    <mergeCell ref="H46:H53"/>
    <mergeCell ref="H54:H55"/>
    <mergeCell ref="I54:J55"/>
    <mergeCell ref="E46:E53"/>
    <mergeCell ref="F46:F53"/>
    <mergeCell ref="G46:G53"/>
    <mergeCell ref="A21:A23"/>
    <mergeCell ref="B21:B23"/>
    <mergeCell ref="C21:C23"/>
    <mergeCell ref="E22:J22"/>
    <mergeCell ref="I23:J23"/>
    <mergeCell ref="I42:J42"/>
    <mergeCell ref="B73:B74"/>
    <mergeCell ref="E73:E74"/>
    <mergeCell ref="F73:F74"/>
    <mergeCell ref="G73:G74"/>
    <mergeCell ref="H73:H74"/>
    <mergeCell ref="I73:J74"/>
    <mergeCell ref="H81:H82"/>
    <mergeCell ref="I92:J92"/>
    <mergeCell ref="H96:H97"/>
    <mergeCell ref="B86:B87"/>
    <mergeCell ref="E86:E87"/>
    <mergeCell ref="F86:F87"/>
    <mergeCell ref="G86:G87"/>
    <mergeCell ref="H86:H87"/>
    <mergeCell ref="I86:J87"/>
    <mergeCell ref="B96:B97"/>
    <mergeCell ref="E96:E97"/>
    <mergeCell ref="F96:F97"/>
    <mergeCell ref="G96:G97"/>
    <mergeCell ref="I81:I82"/>
    <mergeCell ref="J81:J82"/>
    <mergeCell ref="I79:J79"/>
    <mergeCell ref="I77:J77"/>
    <mergeCell ref="I78:J78"/>
    <mergeCell ref="G132:G133"/>
    <mergeCell ref="H132:H133"/>
    <mergeCell ref="G121:G122"/>
    <mergeCell ref="E140:E141"/>
    <mergeCell ref="E189:E190"/>
    <mergeCell ref="A189:A190"/>
    <mergeCell ref="B189:B190"/>
    <mergeCell ref="J189:J190"/>
    <mergeCell ref="F187:F188"/>
    <mergeCell ref="G187:G188"/>
    <mergeCell ref="H187:H188"/>
    <mergeCell ref="E175:E176"/>
    <mergeCell ref="A175:A176"/>
    <mergeCell ref="B175:B176"/>
    <mergeCell ref="A187:A188"/>
    <mergeCell ref="B187:B188"/>
    <mergeCell ref="E187:E188"/>
    <mergeCell ref="F183:F184"/>
    <mergeCell ref="G183:G184"/>
    <mergeCell ref="A183:A184"/>
    <mergeCell ref="C183:C184"/>
    <mergeCell ref="E183:E184"/>
    <mergeCell ref="F175:F176"/>
    <mergeCell ref="G175:G176"/>
    <mergeCell ref="A177:A178"/>
    <mergeCell ref="B177:B178"/>
    <mergeCell ref="E177:E178"/>
    <mergeCell ref="F177:F178"/>
    <mergeCell ref="G177:G178"/>
    <mergeCell ref="F189:F190"/>
    <mergeCell ref="G189:G190"/>
    <mergeCell ref="H189:H190"/>
    <mergeCell ref="E196:E197"/>
    <mergeCell ref="F196:F197"/>
    <mergeCell ref="G196:G197"/>
    <mergeCell ref="H196:H197"/>
    <mergeCell ref="A196:A197"/>
    <mergeCell ref="B196:B197"/>
    <mergeCell ref="J208:J209"/>
    <mergeCell ref="H206:H207"/>
    <mergeCell ref="I206:I207"/>
    <mergeCell ref="J206:J207"/>
    <mergeCell ref="A208:A209"/>
    <mergeCell ref="B208:B209"/>
    <mergeCell ref="E208:E209"/>
    <mergeCell ref="F208:F209"/>
    <mergeCell ref="A198:A199"/>
    <mergeCell ref="B198:B199"/>
    <mergeCell ref="E198:E199"/>
    <mergeCell ref="F198:F199"/>
    <mergeCell ref="G198:G199"/>
    <mergeCell ref="H198:H199"/>
    <mergeCell ref="I198:I199"/>
    <mergeCell ref="D206:D207"/>
    <mergeCell ref="D208:D209"/>
    <mergeCell ref="A202:A203"/>
    <mergeCell ref="C202:C203"/>
    <mergeCell ref="E202:E203"/>
    <mergeCell ref="F202:F203"/>
    <mergeCell ref="G202:G203"/>
    <mergeCell ref="H202:H203"/>
    <mergeCell ref="I202:I203"/>
    <mergeCell ref="G208:G209"/>
    <mergeCell ref="H208:H209"/>
    <mergeCell ref="I208:I209"/>
    <mergeCell ref="A206:A207"/>
    <mergeCell ref="B206:B207"/>
    <mergeCell ref="C206:C207"/>
    <mergeCell ref="E206:E207"/>
    <mergeCell ref="F206:F207"/>
    <mergeCell ref="G206:G207"/>
    <mergeCell ref="A223:A224"/>
    <mergeCell ref="C223:C224"/>
    <mergeCell ref="E216:E218"/>
    <mergeCell ref="G216:G218"/>
    <mergeCell ref="H216:H218"/>
    <mergeCell ref="I216:I218"/>
    <mergeCell ref="J216:J218"/>
    <mergeCell ref="E223:E224"/>
    <mergeCell ref="F223:F224"/>
    <mergeCell ref="G223:G224"/>
    <mergeCell ref="H223:H224"/>
    <mergeCell ref="I223:I224"/>
    <mergeCell ref="J223:J224"/>
    <mergeCell ref="A216:A218"/>
    <mergeCell ref="B216:B218"/>
    <mergeCell ref="C216:C218"/>
    <mergeCell ref="D216:D218"/>
    <mergeCell ref="F227:F228"/>
    <mergeCell ref="G227:G228"/>
    <mergeCell ref="H227:H228"/>
    <mergeCell ref="I227:I228"/>
    <mergeCell ref="J227:J228"/>
    <mergeCell ref="A227:A228"/>
    <mergeCell ref="B227:B228"/>
    <mergeCell ref="E227:E228"/>
    <mergeCell ref="J233:J235"/>
    <mergeCell ref="H233:H235"/>
    <mergeCell ref="I233:I235"/>
    <mergeCell ref="A244:A250"/>
    <mergeCell ref="B244:B250"/>
    <mergeCell ref="A233:A235"/>
    <mergeCell ref="C233:C235"/>
    <mergeCell ref="E233:E235"/>
    <mergeCell ref="F233:F235"/>
    <mergeCell ref="A237:A243"/>
    <mergeCell ref="B237:B243"/>
    <mergeCell ref="G233:G235"/>
    <mergeCell ref="A298:A304"/>
    <mergeCell ref="B298:B304"/>
    <mergeCell ref="A291:A297"/>
    <mergeCell ref="B291:B297"/>
    <mergeCell ref="A327:A328"/>
    <mergeCell ref="C327:C328"/>
    <mergeCell ref="J327:J328"/>
    <mergeCell ref="E327:E328"/>
    <mergeCell ref="F327:F328"/>
    <mergeCell ref="G327:G328"/>
    <mergeCell ref="H327:H328"/>
    <mergeCell ref="I327:I328"/>
    <mergeCell ref="H370:H371"/>
    <mergeCell ref="I370:I371"/>
    <mergeCell ref="J370:J371"/>
    <mergeCell ref="A370:A371"/>
    <mergeCell ref="C370:C371"/>
    <mergeCell ref="E370:E371"/>
    <mergeCell ref="F370:F371"/>
    <mergeCell ref="G370:G371"/>
    <mergeCell ref="H378:H379"/>
    <mergeCell ref="I378:I379"/>
    <mergeCell ref="J378:J379"/>
    <mergeCell ref="A378:A379"/>
    <mergeCell ref="B378:B379"/>
    <mergeCell ref="C378:C379"/>
    <mergeCell ref="E378:E379"/>
    <mergeCell ref="A387:A388"/>
    <mergeCell ref="B387:B388"/>
    <mergeCell ref="C387:C388"/>
    <mergeCell ref="F378:F379"/>
    <mergeCell ref="G378:G379"/>
    <mergeCell ref="G395:G398"/>
    <mergeCell ref="H395:H398"/>
    <mergeCell ref="I395:I398"/>
    <mergeCell ref="J395:J398"/>
    <mergeCell ref="A395:A398"/>
    <mergeCell ref="C395:C398"/>
    <mergeCell ref="J387:J388"/>
    <mergeCell ref="H387:H388"/>
    <mergeCell ref="I387:I388"/>
    <mergeCell ref="E387:E388"/>
    <mergeCell ref="F387:F388"/>
    <mergeCell ref="G387:G388"/>
    <mergeCell ref="A409:A413"/>
    <mergeCell ref="C409:C413"/>
    <mergeCell ref="E395:E398"/>
    <mergeCell ref="F395:F398"/>
    <mergeCell ref="J409:J413"/>
    <mergeCell ref="E409:E413"/>
    <mergeCell ref="F409:F413"/>
    <mergeCell ref="G409:G413"/>
    <mergeCell ref="H409:H413"/>
    <mergeCell ref="I409:I413"/>
    <mergeCell ref="I421:I422"/>
    <mergeCell ref="J421:J422"/>
    <mergeCell ref="A421:A422"/>
    <mergeCell ref="B421:B422"/>
    <mergeCell ref="C421:C422"/>
    <mergeCell ref="E421:E422"/>
    <mergeCell ref="F421:F422"/>
    <mergeCell ref="G421:G422"/>
    <mergeCell ref="H421:H422"/>
    <mergeCell ref="I550:I551"/>
    <mergeCell ref="J550:J551"/>
    <mergeCell ref="H468:H469"/>
    <mergeCell ref="I468:I469"/>
    <mergeCell ref="A468:A469"/>
    <mergeCell ref="C468:C469"/>
    <mergeCell ref="E468:E469"/>
    <mergeCell ref="F468:F469"/>
    <mergeCell ref="G468:G469"/>
    <mergeCell ref="A487:A495"/>
    <mergeCell ref="B487:B495"/>
    <mergeCell ref="J468:J469"/>
    <mergeCell ref="D550:D551"/>
    <mergeCell ref="D468:D469"/>
    <mergeCell ref="H440:H441"/>
    <mergeCell ref="I440:I441"/>
    <mergeCell ref="J440:J441"/>
    <mergeCell ref="E557:E558"/>
    <mergeCell ref="A550:A551"/>
    <mergeCell ref="C550:C551"/>
    <mergeCell ref="E550:E551"/>
    <mergeCell ref="F557:F558"/>
    <mergeCell ref="G557:G558"/>
    <mergeCell ref="H557:H558"/>
    <mergeCell ref="I557:I558"/>
    <mergeCell ref="J557:J558"/>
    <mergeCell ref="F550:F551"/>
    <mergeCell ref="A557:A558"/>
    <mergeCell ref="C557:C558"/>
    <mergeCell ref="A478:A486"/>
    <mergeCell ref="B478:B486"/>
    <mergeCell ref="B440:B441"/>
    <mergeCell ref="C440:C441"/>
    <mergeCell ref="E440:E441"/>
    <mergeCell ref="F440:F441"/>
    <mergeCell ref="G440:G441"/>
    <mergeCell ref="G550:G551"/>
    <mergeCell ref="H550:H551"/>
    <mergeCell ref="E5:M5"/>
    <mergeCell ref="I132:I133"/>
    <mergeCell ref="A154:A155"/>
    <mergeCell ref="B154:B155"/>
    <mergeCell ref="E109:E110"/>
    <mergeCell ref="A152:A153"/>
    <mergeCell ref="B152:B153"/>
    <mergeCell ref="A119:A120"/>
    <mergeCell ref="B119:B120"/>
    <mergeCell ref="A121:A122"/>
    <mergeCell ref="B121:B122"/>
    <mergeCell ref="A132:A133"/>
    <mergeCell ref="B132:B133"/>
    <mergeCell ref="E132:E133"/>
    <mergeCell ref="A130:A131"/>
    <mergeCell ref="B130:B131"/>
    <mergeCell ref="E121:E122"/>
    <mergeCell ref="F121:F122"/>
    <mergeCell ref="A105:A106"/>
    <mergeCell ref="E152:E153"/>
    <mergeCell ref="E154:E155"/>
    <mergeCell ref="G152:G153"/>
    <mergeCell ref="H152:H153"/>
    <mergeCell ref="E119:E120"/>
    <mergeCell ref="A142:A143"/>
    <mergeCell ref="B142:B143"/>
    <mergeCell ref="E142:E143"/>
    <mergeCell ref="F142:F143"/>
    <mergeCell ref="G142:G143"/>
    <mergeCell ref="H142:H143"/>
    <mergeCell ref="I142:I143"/>
    <mergeCell ref="J142:J143"/>
    <mergeCell ref="D140:D141"/>
    <mergeCell ref="D142:D143"/>
    <mergeCell ref="F140:F141"/>
    <mergeCell ref="G140:G141"/>
    <mergeCell ref="H140:H141"/>
    <mergeCell ref="I140:I141"/>
    <mergeCell ref="J140:J141"/>
    <mergeCell ref="A140:A141"/>
    <mergeCell ref="B140:B141"/>
  </mergeCells>
  <pageMargins left="0.51181102362204722" right="0.51181102362204722" top="0.94488188976377963" bottom="0.35433070866141736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2024-01-10T06:51:41Z</dcterms:modified>
</cp:coreProperties>
</file>