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1630" windowHeight="8145" tabRatio="592"/>
  </bookViews>
  <sheets>
    <sheet name="Таблица  " sheetId="16" r:id="rId1"/>
  </sheets>
  <definedNames>
    <definedName name="_xlnm.Print_Titles" localSheetId="0">'Таблица  '!$7:$10</definedName>
    <definedName name="_xlnm.Print_Area" localSheetId="0">'Таблица  '!$A$1:$J$313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16"/>
  <c r="G267"/>
  <c r="G252" s="1"/>
  <c r="G251" s="1"/>
  <c r="G244" s="1"/>
  <c r="G80"/>
  <c r="G253" l="1"/>
  <c r="G266"/>
  <c r="G259"/>
  <c r="G250"/>
  <c r="G260"/>
  <c r="G185" l="1"/>
  <c r="G263" l="1"/>
  <c r="H69"/>
  <c r="G42" l="1"/>
  <c r="I65"/>
  <c r="H54" l="1"/>
  <c r="G54"/>
  <c r="H266"/>
  <c r="I110" l="1"/>
  <c r="G103"/>
  <c r="G95"/>
  <c r="G38"/>
  <c r="I252"/>
  <c r="H17"/>
  <c r="I17"/>
  <c r="H22"/>
  <c r="I22"/>
  <c r="J28"/>
  <c r="J29"/>
  <c r="J45"/>
  <c r="J46"/>
  <c r="J48"/>
  <c r="J51"/>
  <c r="J52"/>
  <c r="J53"/>
  <c r="J55"/>
  <c r="J56"/>
  <c r="J57"/>
  <c r="J59"/>
  <c r="J60"/>
  <c r="J61"/>
  <c r="J62"/>
  <c r="J63"/>
  <c r="J67"/>
  <c r="J68"/>
  <c r="J70"/>
  <c r="J71"/>
  <c r="J72"/>
  <c r="J74"/>
  <c r="J75"/>
  <c r="J76"/>
  <c r="J77"/>
  <c r="J82"/>
  <c r="J83"/>
  <c r="J86"/>
  <c r="J87"/>
  <c r="J89"/>
  <c r="J90"/>
  <c r="J91"/>
  <c r="J92"/>
  <c r="J97"/>
  <c r="J98"/>
  <c r="J100"/>
  <c r="J101"/>
  <c r="J102"/>
  <c r="J104"/>
  <c r="J105"/>
  <c r="J106"/>
  <c r="J107"/>
  <c r="J108"/>
  <c r="J112"/>
  <c r="J113"/>
  <c r="J115"/>
  <c r="J116"/>
  <c r="J117"/>
  <c r="J119"/>
  <c r="J120"/>
  <c r="J121"/>
  <c r="J122"/>
  <c r="J127"/>
  <c r="J128"/>
  <c r="J130"/>
  <c r="J131"/>
  <c r="J132"/>
  <c r="J134"/>
  <c r="J135"/>
  <c r="J136"/>
  <c r="J137"/>
  <c r="J138"/>
  <c r="J142"/>
  <c r="J143"/>
  <c r="J145"/>
  <c r="J146"/>
  <c r="J147"/>
  <c r="J149"/>
  <c r="J150"/>
  <c r="J151"/>
  <c r="J152"/>
  <c r="J157"/>
  <c r="J158"/>
  <c r="J160"/>
  <c r="J161"/>
  <c r="J162"/>
  <c r="J164"/>
  <c r="J165"/>
  <c r="J166"/>
  <c r="J167"/>
  <c r="J172"/>
  <c r="J173"/>
  <c r="J175"/>
  <c r="J176"/>
  <c r="J177"/>
  <c r="J179"/>
  <c r="J180"/>
  <c r="J181"/>
  <c r="J182"/>
  <c r="J187"/>
  <c r="J188"/>
  <c r="J189"/>
  <c r="J191"/>
  <c r="J192"/>
  <c r="J193"/>
  <c r="J195"/>
  <c r="J196"/>
  <c r="J197"/>
  <c r="J198"/>
  <c r="J199"/>
  <c r="J202"/>
  <c r="J203"/>
  <c r="J204"/>
  <c r="J206"/>
  <c r="J208"/>
  <c r="J209"/>
  <c r="J210"/>
  <c r="J211"/>
  <c r="J212"/>
  <c r="J213"/>
  <c r="J214"/>
  <c r="J217"/>
  <c r="J218"/>
  <c r="J219"/>
  <c r="J221"/>
  <c r="J222"/>
  <c r="J223"/>
  <c r="J224"/>
  <c r="J225"/>
  <c r="J226"/>
  <c r="J227"/>
  <c r="J228"/>
  <c r="J231"/>
  <c r="J232"/>
  <c r="J233"/>
  <c r="J235"/>
  <c r="J236"/>
  <c r="J237"/>
  <c r="J238"/>
  <c r="J239"/>
  <c r="J240"/>
  <c r="J241"/>
  <c r="J242"/>
  <c r="J254"/>
  <c r="J255"/>
  <c r="J257"/>
  <c r="J261"/>
  <c r="J262"/>
  <c r="J264"/>
  <c r="J265"/>
  <c r="J267"/>
  <c r="J268"/>
  <c r="J269"/>
  <c r="J270"/>
  <c r="J271"/>
  <c r="J275"/>
  <c r="J276"/>
  <c r="J278"/>
  <c r="J279"/>
  <c r="J282"/>
  <c r="J283"/>
  <c r="J284"/>
  <c r="J285"/>
  <c r="J289"/>
  <c r="J290"/>
  <c r="J292"/>
  <c r="J293"/>
  <c r="J295"/>
  <c r="J296"/>
  <c r="J297"/>
  <c r="J298"/>
  <c r="J299"/>
  <c r="J303"/>
  <c r="J304"/>
  <c r="J306"/>
  <c r="J307"/>
  <c r="J309"/>
  <c r="J310"/>
  <c r="J311"/>
  <c r="J312"/>
  <c r="J313"/>
  <c r="G34"/>
  <c r="H34"/>
  <c r="I34"/>
  <c r="H250"/>
  <c r="I250"/>
  <c r="H252"/>
  <c r="H253"/>
  <c r="H27" s="1"/>
  <c r="I253"/>
  <c r="I27" s="1"/>
  <c r="I266"/>
  <c r="H263"/>
  <c r="I263"/>
  <c r="G37" l="1"/>
  <c r="G19"/>
  <c r="I251"/>
  <c r="H251"/>
  <c r="F34"/>
  <c r="F38" l="1"/>
  <c r="H38"/>
  <c r="I38"/>
  <c r="D38"/>
  <c r="I183"/>
  <c r="J183" s="1"/>
  <c r="I178"/>
  <c r="H178"/>
  <c r="G178"/>
  <c r="F178"/>
  <c r="E178"/>
  <c r="D178"/>
  <c r="I174"/>
  <c r="H174"/>
  <c r="G174"/>
  <c r="F174"/>
  <c r="E174"/>
  <c r="D174"/>
  <c r="I171"/>
  <c r="H171"/>
  <c r="G171"/>
  <c r="F171"/>
  <c r="E171"/>
  <c r="D171"/>
  <c r="I170" l="1"/>
  <c r="I169" s="1"/>
  <c r="J171"/>
  <c r="D170"/>
  <c r="J178"/>
  <c r="J174"/>
  <c r="H170"/>
  <c r="G170"/>
  <c r="F170"/>
  <c r="F169" s="1"/>
  <c r="E170"/>
  <c r="E169" s="1"/>
  <c r="G17"/>
  <c r="F17"/>
  <c r="F247"/>
  <c r="G247"/>
  <c r="H247"/>
  <c r="I247"/>
  <c r="G246"/>
  <c r="H246"/>
  <c r="H15" s="1"/>
  <c r="I246"/>
  <c r="I15" s="1"/>
  <c r="F246"/>
  <c r="F15" s="1"/>
  <c r="F252"/>
  <c r="D169" l="1"/>
  <c r="J170"/>
  <c r="H169"/>
  <c r="G169"/>
  <c r="F253"/>
  <c r="F27" s="1"/>
  <c r="I308"/>
  <c r="H308"/>
  <c r="G308"/>
  <c r="F308"/>
  <c r="E308"/>
  <c r="D308"/>
  <c r="I305"/>
  <c r="H305"/>
  <c r="G305"/>
  <c r="F305"/>
  <c r="E305"/>
  <c r="D305"/>
  <c r="I302"/>
  <c r="H302"/>
  <c r="G302"/>
  <c r="F302"/>
  <c r="E302"/>
  <c r="D302"/>
  <c r="F47"/>
  <c r="F30" s="1"/>
  <c r="F66"/>
  <c r="E129"/>
  <c r="F129"/>
  <c r="G129"/>
  <c r="H129"/>
  <c r="I129"/>
  <c r="E281"/>
  <c r="J281" s="1"/>
  <c r="E247"/>
  <c r="E17" s="1"/>
  <c r="J17" s="1"/>
  <c r="E123"/>
  <c r="J123" s="1"/>
  <c r="E93"/>
  <c r="J93" s="1"/>
  <c r="E78"/>
  <c r="J78" s="1"/>
  <c r="E246"/>
  <c r="E85"/>
  <c r="D252"/>
  <c r="I294"/>
  <c r="H294"/>
  <c r="G294"/>
  <c r="F294"/>
  <c r="E294"/>
  <c r="D294"/>
  <c r="I291"/>
  <c r="H291"/>
  <c r="G291"/>
  <c r="F291"/>
  <c r="E291"/>
  <c r="D291"/>
  <c r="I288"/>
  <c r="H288"/>
  <c r="G288"/>
  <c r="F288"/>
  <c r="E288"/>
  <c r="D288"/>
  <c r="E42"/>
  <c r="F42"/>
  <c r="H42"/>
  <c r="H24" s="1"/>
  <c r="I42"/>
  <c r="I24" s="1"/>
  <c r="D43"/>
  <c r="D42"/>
  <c r="I280"/>
  <c r="H280"/>
  <c r="G280"/>
  <c r="F280"/>
  <c r="D280"/>
  <c r="I277"/>
  <c r="H277"/>
  <c r="G277"/>
  <c r="F277"/>
  <c r="E277"/>
  <c r="D277"/>
  <c r="I274"/>
  <c r="H274"/>
  <c r="G274"/>
  <c r="F274"/>
  <c r="E274"/>
  <c r="D274"/>
  <c r="F266"/>
  <c r="E266"/>
  <c r="D266"/>
  <c r="F263"/>
  <c r="E263"/>
  <c r="D263"/>
  <c r="I260"/>
  <c r="I259" s="1"/>
  <c r="H260"/>
  <c r="F260"/>
  <c r="E260"/>
  <c r="D260"/>
  <c r="D256"/>
  <c r="J256" s="1"/>
  <c r="G27"/>
  <c r="E253"/>
  <c r="E27" s="1"/>
  <c r="D253"/>
  <c r="F250"/>
  <c r="E250"/>
  <c r="D250"/>
  <c r="I249"/>
  <c r="H249"/>
  <c r="G249"/>
  <c r="F249"/>
  <c r="E249"/>
  <c r="D249"/>
  <c r="D247"/>
  <c r="D246"/>
  <c r="I234"/>
  <c r="I230" s="1"/>
  <c r="I229" s="1"/>
  <c r="H234"/>
  <c r="H230" s="1"/>
  <c r="H229" s="1"/>
  <c r="G234"/>
  <c r="F234"/>
  <c r="F230" s="1"/>
  <c r="F229" s="1"/>
  <c r="E234"/>
  <c r="E230" s="1"/>
  <c r="E229" s="1"/>
  <c r="D234"/>
  <c r="G230"/>
  <c r="G229" s="1"/>
  <c r="I220"/>
  <c r="I216" s="1"/>
  <c r="I215" s="1"/>
  <c r="H220"/>
  <c r="H216" s="1"/>
  <c r="H215" s="1"/>
  <c r="G220"/>
  <c r="G216" s="1"/>
  <c r="G215" s="1"/>
  <c r="F220"/>
  <c r="F216" s="1"/>
  <c r="F215" s="1"/>
  <c r="E220"/>
  <c r="E216" s="1"/>
  <c r="E215" s="1"/>
  <c r="D220"/>
  <c r="I207"/>
  <c r="H207"/>
  <c r="G207"/>
  <c r="G205" s="1"/>
  <c r="G201" s="1"/>
  <c r="G200" s="1"/>
  <c r="F207"/>
  <c r="E207"/>
  <c r="E205" s="1"/>
  <c r="E201" s="1"/>
  <c r="E200" s="1"/>
  <c r="D207"/>
  <c r="I194"/>
  <c r="H194"/>
  <c r="G194"/>
  <c r="F194"/>
  <c r="E194"/>
  <c r="D194"/>
  <c r="I190"/>
  <c r="H190"/>
  <c r="G190"/>
  <c r="F190"/>
  <c r="E190"/>
  <c r="D190"/>
  <c r="I186"/>
  <c r="H186"/>
  <c r="G186"/>
  <c r="F186"/>
  <c r="E186"/>
  <c r="D186"/>
  <c r="I168"/>
  <c r="J168" s="1"/>
  <c r="I163"/>
  <c r="H163"/>
  <c r="G163"/>
  <c r="F163"/>
  <c r="E163"/>
  <c r="D163"/>
  <c r="I159"/>
  <c r="H159"/>
  <c r="G159"/>
  <c r="F159"/>
  <c r="E159"/>
  <c r="D159"/>
  <c r="I156"/>
  <c r="H156"/>
  <c r="G156"/>
  <c r="F156"/>
  <c r="E156"/>
  <c r="D156"/>
  <c r="I153"/>
  <c r="J153" s="1"/>
  <c r="I148"/>
  <c r="H148"/>
  <c r="G148"/>
  <c r="F148"/>
  <c r="E148"/>
  <c r="D148"/>
  <c r="I144"/>
  <c r="H144"/>
  <c r="G144"/>
  <c r="F144"/>
  <c r="E144"/>
  <c r="D144"/>
  <c r="I141"/>
  <c r="H141"/>
  <c r="G141"/>
  <c r="F141"/>
  <c r="E141"/>
  <c r="D141"/>
  <c r="I133"/>
  <c r="H133"/>
  <c r="G133"/>
  <c r="G125" s="1"/>
  <c r="F133"/>
  <c r="E133"/>
  <c r="D133"/>
  <c r="D129"/>
  <c r="I126"/>
  <c r="H126"/>
  <c r="G126"/>
  <c r="F126"/>
  <c r="E126"/>
  <c r="D126"/>
  <c r="I118"/>
  <c r="H118"/>
  <c r="G118"/>
  <c r="F118"/>
  <c r="E118"/>
  <c r="D118"/>
  <c r="I114"/>
  <c r="H114"/>
  <c r="G114"/>
  <c r="F114"/>
  <c r="E114"/>
  <c r="D114"/>
  <c r="I111"/>
  <c r="H111"/>
  <c r="G111"/>
  <c r="F111"/>
  <c r="E111"/>
  <c r="D111"/>
  <c r="I103"/>
  <c r="H103"/>
  <c r="F103"/>
  <c r="E103"/>
  <c r="D103"/>
  <c r="I99"/>
  <c r="H99"/>
  <c r="G99"/>
  <c r="F99"/>
  <c r="E99"/>
  <c r="D99"/>
  <c r="I96"/>
  <c r="H96"/>
  <c r="G96"/>
  <c r="F96"/>
  <c r="E96"/>
  <c r="D96"/>
  <c r="I88"/>
  <c r="H88"/>
  <c r="G88"/>
  <c r="F88"/>
  <c r="E88"/>
  <c r="D88"/>
  <c r="I84"/>
  <c r="H84"/>
  <c r="G84"/>
  <c r="F84"/>
  <c r="D84"/>
  <c r="I81"/>
  <c r="H81"/>
  <c r="G81"/>
  <c r="F81"/>
  <c r="E81"/>
  <c r="D81"/>
  <c r="I73"/>
  <c r="H73"/>
  <c r="G73"/>
  <c r="F73"/>
  <c r="E73"/>
  <c r="D73"/>
  <c r="I69"/>
  <c r="G69"/>
  <c r="F69"/>
  <c r="E69"/>
  <c r="D69"/>
  <c r="I66"/>
  <c r="H66"/>
  <c r="G66"/>
  <c r="E66"/>
  <c r="D66"/>
  <c r="I58"/>
  <c r="H58"/>
  <c r="G58"/>
  <c r="F58"/>
  <c r="E58"/>
  <c r="D58"/>
  <c r="I54"/>
  <c r="F54"/>
  <c r="E54"/>
  <c r="D54"/>
  <c r="I47"/>
  <c r="I30" s="1"/>
  <c r="H47"/>
  <c r="H30" s="1"/>
  <c r="G47"/>
  <c r="G30" s="1"/>
  <c r="D47"/>
  <c r="I44"/>
  <c r="I26" s="1"/>
  <c r="H44"/>
  <c r="H26" s="1"/>
  <c r="G44"/>
  <c r="G26" s="1"/>
  <c r="F44"/>
  <c r="F26" s="1"/>
  <c r="E44"/>
  <c r="E26" s="1"/>
  <c r="D44"/>
  <c r="D26" s="1"/>
  <c r="I43"/>
  <c r="I25" s="1"/>
  <c r="H43"/>
  <c r="H25" s="1"/>
  <c r="G43"/>
  <c r="G25" s="1"/>
  <c r="F43"/>
  <c r="F25" s="1"/>
  <c r="E43"/>
  <c r="E25" s="1"/>
  <c r="I40"/>
  <c r="H40"/>
  <c r="G40"/>
  <c r="F40"/>
  <c r="E40"/>
  <c r="D40"/>
  <c r="I39"/>
  <c r="I21" s="1"/>
  <c r="H39"/>
  <c r="H21" s="1"/>
  <c r="G39"/>
  <c r="G21" s="1"/>
  <c r="F39"/>
  <c r="E39"/>
  <c r="E21" s="1"/>
  <c r="D39"/>
  <c r="D19"/>
  <c r="I36"/>
  <c r="I14" s="1"/>
  <c r="H36"/>
  <c r="H14" s="1"/>
  <c r="G36"/>
  <c r="G14" s="1"/>
  <c r="F36"/>
  <c r="F14" s="1"/>
  <c r="E36"/>
  <c r="E14" s="1"/>
  <c r="D36"/>
  <c r="I35"/>
  <c r="I16" s="1"/>
  <c r="H35"/>
  <c r="H16" s="1"/>
  <c r="G35"/>
  <c r="G16" s="1"/>
  <c r="F35"/>
  <c r="F16" s="1"/>
  <c r="E35"/>
  <c r="E16" s="1"/>
  <c r="D35"/>
  <c r="G15"/>
  <c r="E34"/>
  <c r="E15" s="1"/>
  <c r="D34"/>
  <c r="D27"/>
  <c r="G22"/>
  <c r="F22"/>
  <c r="E22"/>
  <c r="D22"/>
  <c r="F21"/>
  <c r="G110" l="1"/>
  <c r="G79"/>
  <c r="G50"/>
  <c r="J50" s="1"/>
  <c r="G65"/>
  <c r="F287"/>
  <c r="J27"/>
  <c r="J129"/>
  <c r="D15"/>
  <c r="I23"/>
  <c r="J69"/>
  <c r="J81"/>
  <c r="J144"/>
  <c r="J186"/>
  <c r="J15"/>
  <c r="J34"/>
  <c r="I37"/>
  <c r="J247"/>
  <c r="H13"/>
  <c r="J40"/>
  <c r="E125"/>
  <c r="E124" s="1"/>
  <c r="J246"/>
  <c r="J250"/>
  <c r="J253"/>
  <c r="G287"/>
  <c r="G286" s="1"/>
  <c r="E301"/>
  <c r="E300" s="1"/>
  <c r="I301"/>
  <c r="I300" s="1"/>
  <c r="J194"/>
  <c r="J133"/>
  <c r="H23"/>
  <c r="J73"/>
  <c r="D14"/>
  <c r="J14" s="1"/>
  <c r="J36"/>
  <c r="D21"/>
  <c r="J21" s="1"/>
  <c r="J39"/>
  <c r="D245"/>
  <c r="J260"/>
  <c r="H245"/>
  <c r="H259"/>
  <c r="H258" s="1"/>
  <c r="J169"/>
  <c r="I205"/>
  <c r="I201" s="1"/>
  <c r="I200" s="1"/>
  <c r="I20"/>
  <c r="I248"/>
  <c r="I19"/>
  <c r="D25"/>
  <c r="J25" s="1"/>
  <c r="J43"/>
  <c r="J54"/>
  <c r="J66"/>
  <c r="J88"/>
  <c r="J99"/>
  <c r="J111"/>
  <c r="J118"/>
  <c r="J159"/>
  <c r="J277"/>
  <c r="J291"/>
  <c r="J302"/>
  <c r="J308"/>
  <c r="D16"/>
  <c r="J35"/>
  <c r="H205"/>
  <c r="H201" s="1"/>
  <c r="H200" s="1"/>
  <c r="H20"/>
  <c r="D230"/>
  <c r="J230" s="1"/>
  <c r="J234"/>
  <c r="H248"/>
  <c r="H19"/>
  <c r="D248"/>
  <c r="J263"/>
  <c r="J26"/>
  <c r="J141"/>
  <c r="J148"/>
  <c r="J190"/>
  <c r="J207"/>
  <c r="J249"/>
  <c r="J42"/>
  <c r="E287"/>
  <c r="E286" s="1"/>
  <c r="I13"/>
  <c r="D155"/>
  <c r="J156"/>
  <c r="D216"/>
  <c r="J216" s="1"/>
  <c r="J220"/>
  <c r="D251"/>
  <c r="J266"/>
  <c r="D287"/>
  <c r="J288"/>
  <c r="E84"/>
  <c r="J84" s="1"/>
  <c r="J85"/>
  <c r="E38"/>
  <c r="J38" s="1"/>
  <c r="J22"/>
  <c r="J44"/>
  <c r="J96"/>
  <c r="J103"/>
  <c r="J114"/>
  <c r="J126"/>
  <c r="J163"/>
  <c r="J274"/>
  <c r="J294"/>
  <c r="J305"/>
  <c r="J58"/>
  <c r="F259"/>
  <c r="F258" s="1"/>
  <c r="D50"/>
  <c r="E245"/>
  <c r="I245"/>
  <c r="G20"/>
  <c r="H287"/>
  <c r="H286" s="1"/>
  <c r="G258"/>
  <c r="F251"/>
  <c r="D65"/>
  <c r="G94"/>
  <c r="D20"/>
  <c r="D33"/>
  <c r="F20"/>
  <c r="D30"/>
  <c r="E185"/>
  <c r="E184" s="1"/>
  <c r="I185"/>
  <c r="F245"/>
  <c r="H273"/>
  <c r="H272" s="1"/>
  <c r="F50"/>
  <c r="F273"/>
  <c r="F272" s="1"/>
  <c r="H301"/>
  <c r="H300" s="1"/>
  <c r="G301"/>
  <c r="G300" s="1"/>
  <c r="F301"/>
  <c r="F300" s="1"/>
  <c r="D301"/>
  <c r="I80"/>
  <c r="I79" s="1"/>
  <c r="I125"/>
  <c r="I124" s="1"/>
  <c r="E155"/>
  <c r="E154" s="1"/>
  <c r="I273"/>
  <c r="I272" s="1"/>
  <c r="H33"/>
  <c r="I41"/>
  <c r="G248"/>
  <c r="I287"/>
  <c r="I286" s="1"/>
  <c r="H41"/>
  <c r="H50"/>
  <c r="I64"/>
  <c r="F65"/>
  <c r="F64" s="1"/>
  <c r="H110"/>
  <c r="H109" s="1"/>
  <c r="G24"/>
  <c r="H140"/>
  <c r="H139" s="1"/>
  <c r="I155"/>
  <c r="I154" s="1"/>
  <c r="H155"/>
  <c r="H154" s="1"/>
  <c r="F205"/>
  <c r="F201" s="1"/>
  <c r="F200" s="1"/>
  <c r="I258"/>
  <c r="G273"/>
  <c r="G272" s="1"/>
  <c r="E252"/>
  <c r="J252" s="1"/>
  <c r="E280"/>
  <c r="E273" s="1"/>
  <c r="E272" s="1"/>
  <c r="E259"/>
  <c r="E258" s="1"/>
  <c r="E47"/>
  <c r="E30" s="1"/>
  <c r="E20"/>
  <c r="E248"/>
  <c r="F286"/>
  <c r="G109"/>
  <c r="G140"/>
  <c r="G139" s="1"/>
  <c r="D37"/>
  <c r="H37"/>
  <c r="F110"/>
  <c r="F109" s="1"/>
  <c r="F140"/>
  <c r="F139" s="1"/>
  <c r="E140"/>
  <c r="E139" s="1"/>
  <c r="E13"/>
  <c r="I33"/>
  <c r="E50"/>
  <c r="I50"/>
  <c r="D95"/>
  <c r="H95"/>
  <c r="H94" s="1"/>
  <c r="G184"/>
  <c r="D41"/>
  <c r="E95"/>
  <c r="E94" s="1"/>
  <c r="E65"/>
  <c r="E64" s="1"/>
  <c r="E41"/>
  <c r="E33"/>
  <c r="E80"/>
  <c r="E79" s="1"/>
  <c r="F125"/>
  <c r="F124" s="1"/>
  <c r="D185"/>
  <c r="D80"/>
  <c r="H80"/>
  <c r="H79" s="1"/>
  <c r="D125"/>
  <c r="H125"/>
  <c r="H124" s="1"/>
  <c r="F185"/>
  <c r="F184" s="1"/>
  <c r="G245"/>
  <c r="I140"/>
  <c r="I139" s="1"/>
  <c r="G155"/>
  <c r="G154" s="1"/>
  <c r="H65"/>
  <c r="F13"/>
  <c r="G33"/>
  <c r="F95"/>
  <c r="E110"/>
  <c r="E109" s="1"/>
  <c r="I109"/>
  <c r="D205"/>
  <c r="D229"/>
  <c r="J229" s="1"/>
  <c r="F24"/>
  <c r="G41"/>
  <c r="D24"/>
  <c r="D154"/>
  <c r="F19"/>
  <c r="F33"/>
  <c r="F37"/>
  <c r="F41"/>
  <c r="F80"/>
  <c r="I95"/>
  <c r="D110"/>
  <c r="D140"/>
  <c r="F155"/>
  <c r="F154" s="1"/>
  <c r="H185"/>
  <c r="H184" s="1"/>
  <c r="F248"/>
  <c r="D259"/>
  <c r="D273"/>
  <c r="G13"/>
  <c r="I184"/>
  <c r="G64" l="1"/>
  <c r="G32"/>
  <c r="J32" s="1"/>
  <c r="G49"/>
  <c r="E37"/>
  <c r="H18"/>
  <c r="J205"/>
  <c r="D13"/>
  <c r="J13" s="1"/>
  <c r="J273"/>
  <c r="J41"/>
  <c r="D18"/>
  <c r="J30"/>
  <c r="I18"/>
  <c r="J140"/>
  <c r="D184"/>
  <c r="J184" s="1"/>
  <c r="J185"/>
  <c r="E49"/>
  <c r="E32"/>
  <c r="D258"/>
  <c r="J258" s="1"/>
  <c r="J259"/>
  <c r="I49"/>
  <c r="I32"/>
  <c r="J37"/>
  <c r="J155"/>
  <c r="J16"/>
  <c r="J33"/>
  <c r="J280"/>
  <c r="J47"/>
  <c r="J245"/>
  <c r="D79"/>
  <c r="J80"/>
  <c r="H49"/>
  <c r="H32"/>
  <c r="J65"/>
  <c r="D94"/>
  <c r="J95"/>
  <c r="D286"/>
  <c r="J286" s="1"/>
  <c r="J287"/>
  <c r="D109"/>
  <c r="J109" s="1"/>
  <c r="J110"/>
  <c r="D49"/>
  <c r="D32"/>
  <c r="D31" s="1"/>
  <c r="J248"/>
  <c r="D244"/>
  <c r="D215"/>
  <c r="J215" s="1"/>
  <c r="J20"/>
  <c r="D124"/>
  <c r="J125"/>
  <c r="D300"/>
  <c r="J300" s="1"/>
  <c r="J301"/>
  <c r="J154"/>
  <c r="G124"/>
  <c r="F49"/>
  <c r="F32"/>
  <c r="E251"/>
  <c r="J251" s="1"/>
  <c r="I244"/>
  <c r="G243"/>
  <c r="I243"/>
  <c r="H243"/>
  <c r="G23"/>
  <c r="H244"/>
  <c r="F23"/>
  <c r="F244"/>
  <c r="F243"/>
  <c r="F18"/>
  <c r="G18"/>
  <c r="E24"/>
  <c r="J24" s="1"/>
  <c r="E243"/>
  <c r="E19"/>
  <c r="J19" s="1"/>
  <c r="H64"/>
  <c r="F94"/>
  <c r="D201"/>
  <c r="J201" s="1"/>
  <c r="D23"/>
  <c r="D139"/>
  <c r="J139" s="1"/>
  <c r="D64"/>
  <c r="D272"/>
  <c r="J272" s="1"/>
  <c r="F79"/>
  <c r="I94"/>
  <c r="G12" l="1"/>
  <c r="J124"/>
  <c r="D200"/>
  <c r="J200" s="1"/>
  <c r="J79"/>
  <c r="I12"/>
  <c r="I11" s="1"/>
  <c r="J64"/>
  <c r="E244"/>
  <c r="J244" s="1"/>
  <c r="H12"/>
  <c r="H11" s="1"/>
  <c r="J94"/>
  <c r="J49"/>
  <c r="G31"/>
  <c r="J31" s="1"/>
  <c r="F12"/>
  <c r="F11" s="1"/>
  <c r="E23"/>
  <c r="J23" s="1"/>
  <c r="E18"/>
  <c r="J18" s="1"/>
  <c r="H31"/>
  <c r="E31"/>
  <c r="D243"/>
  <c r="J243" s="1"/>
  <c r="I31"/>
  <c r="D12"/>
  <c r="D11" s="1"/>
  <c r="F31"/>
  <c r="E12" l="1"/>
  <c r="E11" s="1"/>
  <c r="G11"/>
  <c r="J11" l="1"/>
  <c r="J12"/>
</calcChain>
</file>

<file path=xl/sharedStrings.xml><?xml version="1.0" encoding="utf-8"?>
<sst xmlns="http://schemas.openxmlformats.org/spreadsheetml/2006/main" count="338" uniqueCount="162">
  <si>
    <t>2020 год</t>
  </si>
  <si>
    <t>2021 год</t>
  </si>
  <si>
    <t>3.</t>
  </si>
  <si>
    <t>1.</t>
  </si>
  <si>
    <t>ОБЪЁМЫ И ИСТОЧНИКИ</t>
  </si>
  <si>
    <t>финансового обеспечения муниципальной  программы</t>
  </si>
  <si>
    <t>№п/п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</si>
  <si>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</si>
  <si>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</si>
  <si>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 xml:space="preserve"> Объёмы финансового обеспечения по годам, (тыс.рублей)</t>
  </si>
  <si>
    <t>Всего</t>
  </si>
  <si>
    <t>Программа, всего</t>
  </si>
  <si>
    <t>Средства бюджета Минераловодского городского округа (далее - бюджет округа),        в т.ч.</t>
  </si>
  <si>
    <t xml:space="preserve">соисполнителю - отделу опеки, попечительства и по делам несо-вершеннолетних </t>
  </si>
  <si>
    <t>2.</t>
  </si>
  <si>
    <t>Подпрограмма "Развитие системы дошкольного, общего и дополнительного образования", всего</t>
  </si>
  <si>
    <t>Бюджет округа, в т.ч.</t>
  </si>
  <si>
    <t>в том числе следующие основные мероприятия :</t>
  </si>
  <si>
    <t>2.1</t>
  </si>
  <si>
    <t>Обеспечение предоставления бесплатного дошкольного образования, всего</t>
  </si>
  <si>
    <t>Обеспечение предоставления бесплатного общего и дополнительного образования, всего</t>
  </si>
  <si>
    <t>Проведение мероприятий в области образования, всего</t>
  </si>
  <si>
    <t>3.1</t>
  </si>
  <si>
    <t>Подпрограмма "Поддержка детей-сирот и детей, оставшихся без попечения родителей", всего</t>
  </si>
  <si>
    <t>Защита прав  законных интересов детей-сирот и детей, оставшихся без попечения родителей, всего</t>
  </si>
  <si>
    <t>Подпрограмма "Обеспечение реализации программы и общепрограммные мероприятия", всего</t>
  </si>
  <si>
    <t>Финансовое обеспечение деятельности органов местного самоуправления и их структурных подразделений, всего</t>
  </si>
  <si>
    <t>Финансовое обеспечение деятельности муниципальных подведомственных учреждений, всего</t>
  </si>
  <si>
    <t>прогнозируемое поступление средств в местный бюджет</t>
  </si>
  <si>
    <t>выпадающие доходы местного бюджета</t>
  </si>
  <si>
    <t>средства участников Программы</t>
  </si>
  <si>
    <t xml:space="preserve">выпадающие доходы местного бюджета </t>
  </si>
  <si>
    <t xml:space="preserve">соисполнителю </t>
  </si>
  <si>
    <t>соисполнителю</t>
  </si>
  <si>
    <t>2022 год</t>
  </si>
  <si>
    <t>2023 год</t>
  </si>
  <si>
    <t>2024 год</t>
  </si>
  <si>
    <t>2025 год</t>
  </si>
  <si>
    <t>Организация питания обучающихся и воспитанников в образовательных организациях Минераловодского городского округа, всего</t>
  </si>
  <si>
    <t>1.1</t>
  </si>
  <si>
    <t>1.2</t>
  </si>
  <si>
    <t>1.3</t>
  </si>
  <si>
    <t>1.4</t>
  </si>
  <si>
    <t>3.2</t>
  </si>
  <si>
    <t>соисполнителю - администрации Минераловодского городского округа</t>
  </si>
  <si>
    <t>Реализация регионального проекта «Успех каждого ребёнка», всего</t>
  </si>
  <si>
    <t>1.5</t>
  </si>
  <si>
    <t>1.6</t>
  </si>
  <si>
    <t>1.P.2</t>
  </si>
  <si>
    <t>1.E.2</t>
  </si>
  <si>
    <t>Организация отдыха в каникулярное время и трудовой занятости несовершеннолетних гражданМинераловодского городского округа, всего</t>
  </si>
  <si>
    <t xml:space="preserve">Приложение 6                                                                                                    к муниципальной программе Минераловодского городского округа "Развитие образования"   </t>
  </si>
  <si>
    <t>соисполнителю - управление имущественных отношений администрации Минераловодского городского округа</t>
  </si>
  <si>
    <t>средства краевого бюджета,                                                 в т.ч. предусмотренные:</t>
  </si>
  <si>
    <t>средства местного бюджета,                                             в т.ч. предусмотренные:</t>
  </si>
  <si>
    <t>средства местного бюджета,                                              в т.ч. предусмотренные:</t>
  </si>
  <si>
    <t>средства краевого бюджета,                                                    в т.ч. предусмотренные:</t>
  </si>
  <si>
    <t>средства местного бюджета,                                               в т.ч. предусмотренные:</t>
  </si>
  <si>
    <t>средства краевого бюджета,                                                          в т.ч. предусмотренные:</t>
  </si>
  <si>
    <t>соисполнителю                                                                         -управление имущественных отношений администрации МГО</t>
  </si>
  <si>
    <t>соисполнителю                                                                                      -администрации Минераловодского городского округа</t>
  </si>
  <si>
    <t>соисполнителю                                                                                    -управление имущественных отношений администрации МГО</t>
  </si>
  <si>
    <t>средства краевого бюджета,                                                              в т.ч. предусмотренные:</t>
  </si>
  <si>
    <t>средства местного бюджета,                                                           в т.ч. предусмотренные:</t>
  </si>
  <si>
    <t>ответственному исполнителю                                                         - управлению образования</t>
  </si>
  <si>
    <t>соисполнителю                                                                   -управление имущественных отношений администрации МГО</t>
  </si>
  <si>
    <t>ответственному исполнителю                                               - управлению образования</t>
  </si>
  <si>
    <t xml:space="preserve">соисполнителю - отделу опеки, попечительства и по делам несовершеннолетних </t>
  </si>
  <si>
    <t>соисполнителю                                                                                 -администрации Минераловодского городского округа</t>
  </si>
  <si>
    <t>соисполнителю                                                                            -управление имущественных отношений администрации МГО</t>
  </si>
  <si>
    <t>соисполнителю                                                                       -управление имущественных отношений администрации МГО</t>
  </si>
  <si>
    <t>соисполнителю                                                                                        -администрации Минераловодского городского округа</t>
  </si>
  <si>
    <t>соисполнителю                                                                                        -управление имущественных отношений администрации МГО</t>
  </si>
  <si>
    <t>ответственному исполнителю                                                       - управлению образования</t>
  </si>
  <si>
    <t>соисполнителю                                                                                               -администрации Минераловодского городского округа</t>
  </si>
  <si>
    <t>соисполнителю                                                                           -администрации Минераловодского городского округа</t>
  </si>
  <si>
    <t>соисполнителю                                                                     -управление имущественных отношений администрации МГО</t>
  </si>
  <si>
    <t>ответственному исполнителю                                              - управлению образования</t>
  </si>
  <si>
    <t>соисполнителю                                                                                    -администрации Минераловодского городского округа</t>
  </si>
  <si>
    <t>ответственному исполнителю                                             - управлению образования</t>
  </si>
  <si>
    <t>соисполнителю                                                                                             -управление имущественных отношений администрации МГО</t>
  </si>
  <si>
    <t>соисполнителю                                                                               -управление имущественных отношений администрации МГО</t>
  </si>
  <si>
    <t>ответственному исполнителю - управлению образования администрации Минераловодского городского округа                                                        (далее - управлению образования)</t>
  </si>
  <si>
    <t>средства федерального бюджета,                                                     в т.ч. предусмотренные:</t>
  </si>
  <si>
    <t xml:space="preserve">соисполнителю                                                                                    - отделу опеки, попечительства и по делам несовершеннолетних </t>
  </si>
  <si>
    <t>средства краевого бюджета,                                                      в т.ч. предусмотренные:</t>
  </si>
  <si>
    <t>ответственному исполнителю                                                   - управлению образования</t>
  </si>
  <si>
    <t>средства местного бюджета,                                                                в т.ч. предусмотренные:</t>
  </si>
  <si>
    <t>ответственному исполнителю                                                             - управлению образования</t>
  </si>
  <si>
    <t>соисполнителю                                                                                          -управление имущественных отношений администрации МГО</t>
  </si>
  <si>
    <t>средства федерального бюджета,                                                   в т.ч. предусмотренные:</t>
  </si>
  <si>
    <t>ответственному исполнителю                                                     - управлению образования</t>
  </si>
  <si>
    <t>средства краевого бюджета,                                                           в т.ч. предусмотренные:</t>
  </si>
  <si>
    <t>средства местного бюджета,                                                                     в т.ч. предусмотренные:</t>
  </si>
  <si>
    <t>ответственному исполнителю                                                                    - управлению образования</t>
  </si>
  <si>
    <t>ответственному исполнителю                                                          - управлению образования</t>
  </si>
  <si>
    <t>соисполнителю                                                                                       -управление имущественных отношений администрации МГО</t>
  </si>
  <si>
    <t>соисполнителю                                                                                            -управление имущественных отношений администрации МГО</t>
  </si>
  <si>
    <t>средства федерального бюджета,                                                  в т.ч. предусмотренные:</t>
  </si>
  <si>
    <t>соисполнителю                                                                                   -управление имущественных отношений администрации МГО</t>
  </si>
  <si>
    <t>соисполнителю                                                                                                -управление имущественных отношений администрации МГО</t>
  </si>
  <si>
    <t>ответственному исполнителю                                                              - управлению образования</t>
  </si>
  <si>
    <t>ответственному исполнителю                                                           - управлению образования</t>
  </si>
  <si>
    <t>средства краевого бюджета,                                                       в т.ч. предусмотренные:</t>
  </si>
  <si>
    <t>ответственному исполнителю                                                                   - управлению образования</t>
  </si>
  <si>
    <t>средства федерального бюджета,                                                         в т.ч. предусмотренные:</t>
  </si>
  <si>
    <t>средства краевого бюджета,                                                                  в т.ч. предусмотренные:</t>
  </si>
  <si>
    <t>1.E.1</t>
  </si>
  <si>
    <t>Реализация регионального проекта «Современная школа», всего</t>
  </si>
  <si>
    <t>2.2</t>
  </si>
  <si>
    <t>Организация соиальной поддержки детей-сирот и детей, оставшихся без попечения родителей, переданных в приемные семьи, всего</t>
  </si>
  <si>
    <t>средства федерального бюджета,                                                                                    в т.ч. предусмотренные:</t>
  </si>
  <si>
    <t>ответственному исполнителю                                                                      - управлению образования</t>
  </si>
  <si>
    <t>соисполнителю                                                                                                    -управление имущественных отношений администрации МГО</t>
  </si>
  <si>
    <t>ответственному исполнителю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</si>
  <si>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- управлению образования</t>
  </si>
  <si>
    <t>средства местного бюджета,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</si>
  <si>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</si>
  <si>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</si>
  <si>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</si>
  <si>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</si>
  <si>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</si>
  <si>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</si>
  <si>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</si>
  <si>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</si>
  <si>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</si>
  <si>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- управлению образования</t>
  </si>
  <si>
    <t>ответственному исполнителю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</si>
  <si>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</si>
  <si>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- управлению образования</t>
  </si>
  <si>
    <t>средства краевого бюджета,                                                                                 в т.ч. предусмотренные:</t>
  </si>
  <si>
    <t>ответственному исполнителю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</si>
  <si>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</si>
  <si>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</si>
  <si>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в т.ч. предусмотренные:</t>
  </si>
  <si>
    <t>ответственному исполнителю                                                                            - управлению образования</t>
  </si>
  <si>
    <t>средства краевого бюджета,                                                                             в т.ч. предусмотренные:</t>
  </si>
  <si>
    <t>ответственному исполнителю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</si>
  <si>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</si>
  <si>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- управлению образования</t>
  </si>
  <si>
    <t>средства федерального бюджета,                                                      в т.ч. предусмотренные:</t>
  </si>
  <si>
    <t>средства краевого бюджета,                                                                            в т.ч. предусмотренные:</t>
  </si>
  <si>
    <t>средства местного бюджета,                                                                               в т.ч. предусмотренные:</t>
  </si>
  <si>
    <t>средства федерального бюджета,                                                                    в т.ч. предусмотренные:</t>
  </si>
  <si>
    <t>средства федерального бюджета,                                                               в т.ч. предусмотренные:</t>
  </si>
  <si>
    <t>средства местного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</si>
  <si>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              в т.ч. предусмотренные:</t>
  </si>
  <si>
    <t>средства краевого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</si>
  <si>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в т.ч. предусмотренные:</t>
  </si>
  <si>
    <t>ответственному исполнителю                                                                         - управлению образования</t>
  </si>
  <si>
    <t>средства федерального бюджета,                                                                 в т.ч. предусмотренные:</t>
  </si>
  <si>
    <t>Реализация регионального проекта "Содействие занятости", всего</t>
  </si>
  <si>
    <t>Развитие сети и реконструкция зданий образовательных организаций Минераловодского городского округа, всего</t>
  </si>
  <si>
    <t>3.3</t>
  </si>
  <si>
    <t>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округа, всего</t>
  </si>
  <si>
    <t>Минераловодского городского округа "Развитие образования"</t>
  </si>
  <si>
    <t>соисполнителю - отделу опеки, попечительства и по делам несовершеннолетних администрации Минераловодского городского округа (далее - отделу опеки, попечительства и по делам несо-вершеннолетних)</t>
  </si>
  <si>
    <t>3.4</t>
  </si>
  <si>
    <t>Повышение качества предоставления муниципальных услуг, всего</t>
  </si>
  <si>
    <t xml:space="preserve">Приложение 6                                                                                                    к изменениям, которые вносятся в муниципальную программу Минераловодского городского округа "Развитие образования"   </t>
  </si>
  <si>
    <t>1.E.В</t>
  </si>
  <si>
    <t>Региональный проект "Патриотическое воспитание граждан Российской Федерации", всего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</si>
</sst>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name val="Arial Cyr"/>
      <charset val="204"/>
    </font>
    <font>
      <sz val="14"/>
      <color indexed="10"/>
      <name val="Arial Cyr"/>
      <charset val="204"/>
    </font>
    <font>
      <b/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79"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3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0" fontId="1" fillId="2" borderId="0" xfId="0" applyFont="1" applyFill="1" applyBorder="1"/>
    <xf numFmtId="0" fontId="7" fillId="2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3" fillId="2" borderId="0" xfId="0" applyFont="1" applyFill="1"/>
    <xf numFmtId="0" fontId="1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13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/>
    <xf numFmtId="4" fontId="16" fillId="2" borderId="1" xfId="0" applyNumberFormat="1" applyFont="1" applyFill="1" applyBorder="1"/>
    <xf numFmtId="4" fontId="13" fillId="2" borderId="1" xfId="0" applyNumberFormat="1" applyFont="1" applyFill="1" applyBorder="1" applyAlignment="1">
      <alignment wrapText="1"/>
    </xf>
    <xf numFmtId="4" fontId="15" fillId="2" borderId="1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5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2" fontId="2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/>
    </xf>
    <xf numFmtId="4" fontId="4" fillId="0" borderId="0" xfId="0" applyNumberFormat="1" applyFont="1" applyFill="1" applyAlignment="1">
      <alignment horizontal="center"/>
    </xf>
    <xf numFmtId="4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/>
    <xf numFmtId="4" fontId="13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/>
    <xf numFmtId="4" fontId="15" fillId="0" borderId="1" xfId="0" applyNumberFormat="1" applyFont="1" applyFill="1" applyBorder="1" applyAlignment="1">
      <alignment wrapText="1"/>
    </xf>
    <xf numFmtId="4" fontId="13" fillId="0" borderId="1" xfId="0" applyNumberFormat="1" applyFont="1" applyFill="1" applyBorder="1" applyAlignment="1">
      <alignment wrapText="1"/>
    </xf>
    <xf numFmtId="4" fontId="17" fillId="2" borderId="1" xfId="0" applyNumberFormat="1" applyFont="1" applyFill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>
      <alignment horizontal="center"/>
    </xf>
    <xf numFmtId="4" fontId="16" fillId="0" borderId="1" xfId="0" applyNumberFormat="1" applyFont="1" applyFill="1" applyBorder="1" applyAlignment="1"/>
    <xf numFmtId="4" fontId="17" fillId="0" borderId="1" xfId="0" applyNumberFormat="1" applyFont="1" applyFill="1" applyBorder="1" applyAlignment="1">
      <alignment horizontal="right"/>
    </xf>
    <xf numFmtId="4" fontId="18" fillId="0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wrapText="1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2" defaultPivotStyle="PivotStyleLight16"/>
  <colors>
    <mruColors>
      <color rgb="FFFFCCCC"/>
      <color rgb="FFCCFF99"/>
      <color rgb="FFCC99FF"/>
      <color rgb="FFFFCCFF"/>
      <color rgb="FF66CCFF"/>
      <color rgb="FFFF7C80"/>
      <color rgb="FFFF5050"/>
      <color rgb="FFCCECFF"/>
      <color rgb="FFCCFFFF"/>
      <color rgb="FF0F02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5"/>
  <sheetViews>
    <sheetView tabSelected="1" topLeftCell="A61" zoomScale="69" zoomScaleNormal="69" zoomScaleSheetLayoutView="77" workbookViewId="0">
      <selection activeCell="M14" sqref="M14"/>
    </sheetView>
  </sheetViews>
  <sheetFormatPr defaultRowHeight="18.75"/>
  <cols>
    <col min="1" max="1" width="7.5703125" style="26" customWidth="1"/>
    <col min="2" max="2" width="47.28515625" style="27" customWidth="1"/>
    <col min="3" max="3" width="60.140625" style="1" customWidth="1"/>
    <col min="4" max="6" width="22" style="13" customWidth="1"/>
    <col min="7" max="10" width="22" style="1" customWidth="1"/>
    <col min="11" max="208" width="9.140625" style="3"/>
    <col min="209" max="209" width="7.5703125" style="3" customWidth="1"/>
    <col min="210" max="210" width="48.5703125" style="3" customWidth="1"/>
    <col min="211" max="211" width="43.5703125" style="3" customWidth="1"/>
    <col min="212" max="215" width="0" style="3" hidden="1" customWidth="1"/>
    <col min="216" max="216" width="19.5703125" style="3" customWidth="1"/>
    <col min="217" max="217" width="16.5703125" style="3" customWidth="1"/>
    <col min="218" max="218" width="16.7109375" style="3" customWidth="1"/>
    <col min="219" max="221" width="19.5703125" style="3" customWidth="1"/>
    <col min="222" max="222" width="21" style="3" customWidth="1"/>
    <col min="223" max="223" width="22.42578125" style="3" customWidth="1"/>
    <col min="224" max="224" width="24.85546875" style="3" customWidth="1"/>
    <col min="225" max="225" width="22.7109375" style="3" customWidth="1"/>
    <col min="226" max="226" width="22.5703125" style="3" customWidth="1"/>
    <col min="227" max="227" width="16.42578125" style="3" bestFit="1" customWidth="1"/>
    <col min="228" max="464" width="9.140625" style="3"/>
    <col min="465" max="465" width="7.5703125" style="3" customWidth="1"/>
    <col min="466" max="466" width="48.5703125" style="3" customWidth="1"/>
    <col min="467" max="467" width="43.5703125" style="3" customWidth="1"/>
    <col min="468" max="471" width="0" style="3" hidden="1" customWidth="1"/>
    <col min="472" max="472" width="19.5703125" style="3" customWidth="1"/>
    <col min="473" max="473" width="16.5703125" style="3" customWidth="1"/>
    <col min="474" max="474" width="16.7109375" style="3" customWidth="1"/>
    <col min="475" max="477" width="19.5703125" style="3" customWidth="1"/>
    <col min="478" max="478" width="21" style="3" customWidth="1"/>
    <col min="479" max="479" width="22.42578125" style="3" customWidth="1"/>
    <col min="480" max="480" width="24.85546875" style="3" customWidth="1"/>
    <col min="481" max="481" width="22.7109375" style="3" customWidth="1"/>
    <col min="482" max="482" width="22.5703125" style="3" customWidth="1"/>
    <col min="483" max="483" width="16.42578125" style="3" bestFit="1" customWidth="1"/>
    <col min="484" max="720" width="9.140625" style="3"/>
    <col min="721" max="721" width="7.5703125" style="3" customWidth="1"/>
    <col min="722" max="722" width="48.5703125" style="3" customWidth="1"/>
    <col min="723" max="723" width="43.5703125" style="3" customWidth="1"/>
    <col min="724" max="727" width="0" style="3" hidden="1" customWidth="1"/>
    <col min="728" max="728" width="19.5703125" style="3" customWidth="1"/>
    <col min="729" max="729" width="16.5703125" style="3" customWidth="1"/>
    <col min="730" max="730" width="16.7109375" style="3" customWidth="1"/>
    <col min="731" max="733" width="19.5703125" style="3" customWidth="1"/>
    <col min="734" max="734" width="21" style="3" customWidth="1"/>
    <col min="735" max="735" width="22.42578125" style="3" customWidth="1"/>
    <col min="736" max="736" width="24.85546875" style="3" customWidth="1"/>
    <col min="737" max="737" width="22.7109375" style="3" customWidth="1"/>
    <col min="738" max="738" width="22.5703125" style="3" customWidth="1"/>
    <col min="739" max="739" width="16.42578125" style="3" bestFit="1" customWidth="1"/>
    <col min="740" max="976" width="9.140625" style="3"/>
    <col min="977" max="977" width="7.5703125" style="3" customWidth="1"/>
    <col min="978" max="978" width="48.5703125" style="3" customWidth="1"/>
    <col min="979" max="979" width="43.5703125" style="3" customWidth="1"/>
    <col min="980" max="983" width="0" style="3" hidden="1" customWidth="1"/>
    <col min="984" max="984" width="19.5703125" style="3" customWidth="1"/>
    <col min="985" max="985" width="16.5703125" style="3" customWidth="1"/>
    <col min="986" max="986" width="16.7109375" style="3" customWidth="1"/>
    <col min="987" max="989" width="19.5703125" style="3" customWidth="1"/>
    <col min="990" max="990" width="21" style="3" customWidth="1"/>
    <col min="991" max="991" width="22.42578125" style="3" customWidth="1"/>
    <col min="992" max="992" width="24.85546875" style="3" customWidth="1"/>
    <col min="993" max="993" width="22.7109375" style="3" customWidth="1"/>
    <col min="994" max="994" width="22.5703125" style="3" customWidth="1"/>
    <col min="995" max="995" width="16.42578125" style="3" bestFit="1" customWidth="1"/>
    <col min="996" max="1232" width="9.140625" style="3"/>
    <col min="1233" max="1233" width="7.5703125" style="3" customWidth="1"/>
    <col min="1234" max="1234" width="48.5703125" style="3" customWidth="1"/>
    <col min="1235" max="1235" width="43.5703125" style="3" customWidth="1"/>
    <col min="1236" max="1239" width="0" style="3" hidden="1" customWidth="1"/>
    <col min="1240" max="1240" width="19.5703125" style="3" customWidth="1"/>
    <col min="1241" max="1241" width="16.5703125" style="3" customWidth="1"/>
    <col min="1242" max="1242" width="16.7109375" style="3" customWidth="1"/>
    <col min="1243" max="1245" width="19.5703125" style="3" customWidth="1"/>
    <col min="1246" max="1246" width="21" style="3" customWidth="1"/>
    <col min="1247" max="1247" width="22.42578125" style="3" customWidth="1"/>
    <col min="1248" max="1248" width="24.85546875" style="3" customWidth="1"/>
    <col min="1249" max="1249" width="22.7109375" style="3" customWidth="1"/>
    <col min="1250" max="1250" width="22.5703125" style="3" customWidth="1"/>
    <col min="1251" max="1251" width="16.42578125" style="3" bestFit="1" customWidth="1"/>
    <col min="1252" max="1488" width="9.140625" style="3"/>
    <col min="1489" max="1489" width="7.5703125" style="3" customWidth="1"/>
    <col min="1490" max="1490" width="48.5703125" style="3" customWidth="1"/>
    <col min="1491" max="1491" width="43.5703125" style="3" customWidth="1"/>
    <col min="1492" max="1495" width="0" style="3" hidden="1" customWidth="1"/>
    <col min="1496" max="1496" width="19.5703125" style="3" customWidth="1"/>
    <col min="1497" max="1497" width="16.5703125" style="3" customWidth="1"/>
    <col min="1498" max="1498" width="16.7109375" style="3" customWidth="1"/>
    <col min="1499" max="1501" width="19.5703125" style="3" customWidth="1"/>
    <col min="1502" max="1502" width="21" style="3" customWidth="1"/>
    <col min="1503" max="1503" width="22.42578125" style="3" customWidth="1"/>
    <col min="1504" max="1504" width="24.85546875" style="3" customWidth="1"/>
    <col min="1505" max="1505" width="22.7109375" style="3" customWidth="1"/>
    <col min="1506" max="1506" width="22.5703125" style="3" customWidth="1"/>
    <col min="1507" max="1507" width="16.42578125" style="3" bestFit="1" customWidth="1"/>
    <col min="1508" max="1744" width="9.140625" style="3"/>
    <col min="1745" max="1745" width="7.5703125" style="3" customWidth="1"/>
    <col min="1746" max="1746" width="48.5703125" style="3" customWidth="1"/>
    <col min="1747" max="1747" width="43.5703125" style="3" customWidth="1"/>
    <col min="1748" max="1751" width="0" style="3" hidden="1" customWidth="1"/>
    <col min="1752" max="1752" width="19.5703125" style="3" customWidth="1"/>
    <col min="1753" max="1753" width="16.5703125" style="3" customWidth="1"/>
    <col min="1754" max="1754" width="16.7109375" style="3" customWidth="1"/>
    <col min="1755" max="1757" width="19.5703125" style="3" customWidth="1"/>
    <col min="1758" max="1758" width="21" style="3" customWidth="1"/>
    <col min="1759" max="1759" width="22.42578125" style="3" customWidth="1"/>
    <col min="1760" max="1760" width="24.85546875" style="3" customWidth="1"/>
    <col min="1761" max="1761" width="22.7109375" style="3" customWidth="1"/>
    <col min="1762" max="1762" width="22.5703125" style="3" customWidth="1"/>
    <col min="1763" max="1763" width="16.42578125" style="3" bestFit="1" customWidth="1"/>
    <col min="1764" max="2000" width="9.140625" style="3"/>
    <col min="2001" max="2001" width="7.5703125" style="3" customWidth="1"/>
    <col min="2002" max="2002" width="48.5703125" style="3" customWidth="1"/>
    <col min="2003" max="2003" width="43.5703125" style="3" customWidth="1"/>
    <col min="2004" max="2007" width="0" style="3" hidden="1" customWidth="1"/>
    <col min="2008" max="2008" width="19.5703125" style="3" customWidth="1"/>
    <col min="2009" max="2009" width="16.5703125" style="3" customWidth="1"/>
    <col min="2010" max="2010" width="16.7109375" style="3" customWidth="1"/>
    <col min="2011" max="2013" width="19.5703125" style="3" customWidth="1"/>
    <col min="2014" max="2014" width="21" style="3" customWidth="1"/>
    <col min="2015" max="2015" width="22.42578125" style="3" customWidth="1"/>
    <col min="2016" max="2016" width="24.85546875" style="3" customWidth="1"/>
    <col min="2017" max="2017" width="22.7109375" style="3" customWidth="1"/>
    <col min="2018" max="2018" width="22.5703125" style="3" customWidth="1"/>
    <col min="2019" max="2019" width="16.42578125" style="3" bestFit="1" customWidth="1"/>
    <col min="2020" max="2256" width="9.140625" style="3"/>
    <col min="2257" max="2257" width="7.5703125" style="3" customWidth="1"/>
    <col min="2258" max="2258" width="48.5703125" style="3" customWidth="1"/>
    <col min="2259" max="2259" width="43.5703125" style="3" customWidth="1"/>
    <col min="2260" max="2263" width="0" style="3" hidden="1" customWidth="1"/>
    <col min="2264" max="2264" width="19.5703125" style="3" customWidth="1"/>
    <col min="2265" max="2265" width="16.5703125" style="3" customWidth="1"/>
    <col min="2266" max="2266" width="16.7109375" style="3" customWidth="1"/>
    <col min="2267" max="2269" width="19.5703125" style="3" customWidth="1"/>
    <col min="2270" max="2270" width="21" style="3" customWidth="1"/>
    <col min="2271" max="2271" width="22.42578125" style="3" customWidth="1"/>
    <col min="2272" max="2272" width="24.85546875" style="3" customWidth="1"/>
    <col min="2273" max="2273" width="22.7109375" style="3" customWidth="1"/>
    <col min="2274" max="2274" width="22.5703125" style="3" customWidth="1"/>
    <col min="2275" max="2275" width="16.42578125" style="3" bestFit="1" customWidth="1"/>
    <col min="2276" max="2512" width="9.140625" style="3"/>
    <col min="2513" max="2513" width="7.5703125" style="3" customWidth="1"/>
    <col min="2514" max="2514" width="48.5703125" style="3" customWidth="1"/>
    <col min="2515" max="2515" width="43.5703125" style="3" customWidth="1"/>
    <col min="2516" max="2519" width="0" style="3" hidden="1" customWidth="1"/>
    <col min="2520" max="2520" width="19.5703125" style="3" customWidth="1"/>
    <col min="2521" max="2521" width="16.5703125" style="3" customWidth="1"/>
    <col min="2522" max="2522" width="16.7109375" style="3" customWidth="1"/>
    <col min="2523" max="2525" width="19.5703125" style="3" customWidth="1"/>
    <col min="2526" max="2526" width="21" style="3" customWidth="1"/>
    <col min="2527" max="2527" width="22.42578125" style="3" customWidth="1"/>
    <col min="2528" max="2528" width="24.85546875" style="3" customWidth="1"/>
    <col min="2529" max="2529" width="22.7109375" style="3" customWidth="1"/>
    <col min="2530" max="2530" width="22.5703125" style="3" customWidth="1"/>
    <col min="2531" max="2531" width="16.42578125" style="3" bestFit="1" customWidth="1"/>
    <col min="2532" max="2768" width="9.140625" style="3"/>
    <col min="2769" max="2769" width="7.5703125" style="3" customWidth="1"/>
    <col min="2770" max="2770" width="48.5703125" style="3" customWidth="1"/>
    <col min="2771" max="2771" width="43.5703125" style="3" customWidth="1"/>
    <col min="2772" max="2775" width="0" style="3" hidden="1" customWidth="1"/>
    <col min="2776" max="2776" width="19.5703125" style="3" customWidth="1"/>
    <col min="2777" max="2777" width="16.5703125" style="3" customWidth="1"/>
    <col min="2778" max="2778" width="16.7109375" style="3" customWidth="1"/>
    <col min="2779" max="2781" width="19.5703125" style="3" customWidth="1"/>
    <col min="2782" max="2782" width="21" style="3" customWidth="1"/>
    <col min="2783" max="2783" width="22.42578125" style="3" customWidth="1"/>
    <col min="2784" max="2784" width="24.85546875" style="3" customWidth="1"/>
    <col min="2785" max="2785" width="22.7109375" style="3" customWidth="1"/>
    <col min="2786" max="2786" width="22.5703125" style="3" customWidth="1"/>
    <col min="2787" max="2787" width="16.42578125" style="3" bestFit="1" customWidth="1"/>
    <col min="2788" max="3024" width="9.140625" style="3"/>
    <col min="3025" max="3025" width="7.5703125" style="3" customWidth="1"/>
    <col min="3026" max="3026" width="48.5703125" style="3" customWidth="1"/>
    <col min="3027" max="3027" width="43.5703125" style="3" customWidth="1"/>
    <col min="3028" max="3031" width="0" style="3" hidden="1" customWidth="1"/>
    <col min="3032" max="3032" width="19.5703125" style="3" customWidth="1"/>
    <col min="3033" max="3033" width="16.5703125" style="3" customWidth="1"/>
    <col min="3034" max="3034" width="16.7109375" style="3" customWidth="1"/>
    <col min="3035" max="3037" width="19.5703125" style="3" customWidth="1"/>
    <col min="3038" max="3038" width="21" style="3" customWidth="1"/>
    <col min="3039" max="3039" width="22.42578125" style="3" customWidth="1"/>
    <col min="3040" max="3040" width="24.85546875" style="3" customWidth="1"/>
    <col min="3041" max="3041" width="22.7109375" style="3" customWidth="1"/>
    <col min="3042" max="3042" width="22.5703125" style="3" customWidth="1"/>
    <col min="3043" max="3043" width="16.42578125" style="3" bestFit="1" customWidth="1"/>
    <col min="3044" max="3280" width="9.140625" style="3"/>
    <col min="3281" max="3281" width="7.5703125" style="3" customWidth="1"/>
    <col min="3282" max="3282" width="48.5703125" style="3" customWidth="1"/>
    <col min="3283" max="3283" width="43.5703125" style="3" customWidth="1"/>
    <col min="3284" max="3287" width="0" style="3" hidden="1" customWidth="1"/>
    <col min="3288" max="3288" width="19.5703125" style="3" customWidth="1"/>
    <col min="3289" max="3289" width="16.5703125" style="3" customWidth="1"/>
    <col min="3290" max="3290" width="16.7109375" style="3" customWidth="1"/>
    <col min="3291" max="3293" width="19.5703125" style="3" customWidth="1"/>
    <col min="3294" max="3294" width="21" style="3" customWidth="1"/>
    <col min="3295" max="3295" width="22.42578125" style="3" customWidth="1"/>
    <col min="3296" max="3296" width="24.85546875" style="3" customWidth="1"/>
    <col min="3297" max="3297" width="22.7109375" style="3" customWidth="1"/>
    <col min="3298" max="3298" width="22.5703125" style="3" customWidth="1"/>
    <col min="3299" max="3299" width="16.42578125" style="3" bestFit="1" customWidth="1"/>
    <col min="3300" max="3536" width="9.140625" style="3"/>
    <col min="3537" max="3537" width="7.5703125" style="3" customWidth="1"/>
    <col min="3538" max="3538" width="48.5703125" style="3" customWidth="1"/>
    <col min="3539" max="3539" width="43.5703125" style="3" customWidth="1"/>
    <col min="3540" max="3543" width="0" style="3" hidden="1" customWidth="1"/>
    <col min="3544" max="3544" width="19.5703125" style="3" customWidth="1"/>
    <col min="3545" max="3545" width="16.5703125" style="3" customWidth="1"/>
    <col min="3546" max="3546" width="16.7109375" style="3" customWidth="1"/>
    <col min="3547" max="3549" width="19.5703125" style="3" customWidth="1"/>
    <col min="3550" max="3550" width="21" style="3" customWidth="1"/>
    <col min="3551" max="3551" width="22.42578125" style="3" customWidth="1"/>
    <col min="3552" max="3552" width="24.85546875" style="3" customWidth="1"/>
    <col min="3553" max="3553" width="22.7109375" style="3" customWidth="1"/>
    <col min="3554" max="3554" width="22.5703125" style="3" customWidth="1"/>
    <col min="3555" max="3555" width="16.42578125" style="3" bestFit="1" customWidth="1"/>
    <col min="3556" max="3792" width="9.140625" style="3"/>
    <col min="3793" max="3793" width="7.5703125" style="3" customWidth="1"/>
    <col min="3794" max="3794" width="48.5703125" style="3" customWidth="1"/>
    <col min="3795" max="3795" width="43.5703125" style="3" customWidth="1"/>
    <col min="3796" max="3799" width="0" style="3" hidden="1" customWidth="1"/>
    <col min="3800" max="3800" width="19.5703125" style="3" customWidth="1"/>
    <col min="3801" max="3801" width="16.5703125" style="3" customWidth="1"/>
    <col min="3802" max="3802" width="16.7109375" style="3" customWidth="1"/>
    <col min="3803" max="3805" width="19.5703125" style="3" customWidth="1"/>
    <col min="3806" max="3806" width="21" style="3" customWidth="1"/>
    <col min="3807" max="3807" width="22.42578125" style="3" customWidth="1"/>
    <col min="3808" max="3808" width="24.85546875" style="3" customWidth="1"/>
    <col min="3809" max="3809" width="22.7109375" style="3" customWidth="1"/>
    <col min="3810" max="3810" width="22.5703125" style="3" customWidth="1"/>
    <col min="3811" max="3811" width="16.42578125" style="3" bestFit="1" customWidth="1"/>
    <col min="3812" max="4048" width="9.140625" style="3"/>
    <col min="4049" max="4049" width="7.5703125" style="3" customWidth="1"/>
    <col min="4050" max="4050" width="48.5703125" style="3" customWidth="1"/>
    <col min="4051" max="4051" width="43.5703125" style="3" customWidth="1"/>
    <col min="4052" max="4055" width="0" style="3" hidden="1" customWidth="1"/>
    <col min="4056" max="4056" width="19.5703125" style="3" customWidth="1"/>
    <col min="4057" max="4057" width="16.5703125" style="3" customWidth="1"/>
    <col min="4058" max="4058" width="16.7109375" style="3" customWidth="1"/>
    <col min="4059" max="4061" width="19.5703125" style="3" customWidth="1"/>
    <col min="4062" max="4062" width="21" style="3" customWidth="1"/>
    <col min="4063" max="4063" width="22.42578125" style="3" customWidth="1"/>
    <col min="4064" max="4064" width="24.85546875" style="3" customWidth="1"/>
    <col min="4065" max="4065" width="22.7109375" style="3" customWidth="1"/>
    <col min="4066" max="4066" width="22.5703125" style="3" customWidth="1"/>
    <col min="4067" max="4067" width="16.42578125" style="3" bestFit="1" customWidth="1"/>
    <col min="4068" max="4304" width="9.140625" style="3"/>
    <col min="4305" max="4305" width="7.5703125" style="3" customWidth="1"/>
    <col min="4306" max="4306" width="48.5703125" style="3" customWidth="1"/>
    <col min="4307" max="4307" width="43.5703125" style="3" customWidth="1"/>
    <col min="4308" max="4311" width="0" style="3" hidden="1" customWidth="1"/>
    <col min="4312" max="4312" width="19.5703125" style="3" customWidth="1"/>
    <col min="4313" max="4313" width="16.5703125" style="3" customWidth="1"/>
    <col min="4314" max="4314" width="16.7109375" style="3" customWidth="1"/>
    <col min="4315" max="4317" width="19.5703125" style="3" customWidth="1"/>
    <col min="4318" max="4318" width="21" style="3" customWidth="1"/>
    <col min="4319" max="4319" width="22.42578125" style="3" customWidth="1"/>
    <col min="4320" max="4320" width="24.85546875" style="3" customWidth="1"/>
    <col min="4321" max="4321" width="22.7109375" style="3" customWidth="1"/>
    <col min="4322" max="4322" width="22.5703125" style="3" customWidth="1"/>
    <col min="4323" max="4323" width="16.42578125" style="3" bestFit="1" customWidth="1"/>
    <col min="4324" max="4560" width="9.140625" style="3"/>
    <col min="4561" max="4561" width="7.5703125" style="3" customWidth="1"/>
    <col min="4562" max="4562" width="48.5703125" style="3" customWidth="1"/>
    <col min="4563" max="4563" width="43.5703125" style="3" customWidth="1"/>
    <col min="4564" max="4567" width="0" style="3" hidden="1" customWidth="1"/>
    <col min="4568" max="4568" width="19.5703125" style="3" customWidth="1"/>
    <col min="4569" max="4569" width="16.5703125" style="3" customWidth="1"/>
    <col min="4570" max="4570" width="16.7109375" style="3" customWidth="1"/>
    <col min="4571" max="4573" width="19.5703125" style="3" customWidth="1"/>
    <col min="4574" max="4574" width="21" style="3" customWidth="1"/>
    <col min="4575" max="4575" width="22.42578125" style="3" customWidth="1"/>
    <col min="4576" max="4576" width="24.85546875" style="3" customWidth="1"/>
    <col min="4577" max="4577" width="22.7109375" style="3" customWidth="1"/>
    <col min="4578" max="4578" width="22.5703125" style="3" customWidth="1"/>
    <col min="4579" max="4579" width="16.42578125" style="3" bestFit="1" customWidth="1"/>
    <col min="4580" max="4816" width="9.140625" style="3"/>
    <col min="4817" max="4817" width="7.5703125" style="3" customWidth="1"/>
    <col min="4818" max="4818" width="48.5703125" style="3" customWidth="1"/>
    <col min="4819" max="4819" width="43.5703125" style="3" customWidth="1"/>
    <col min="4820" max="4823" width="0" style="3" hidden="1" customWidth="1"/>
    <col min="4824" max="4824" width="19.5703125" style="3" customWidth="1"/>
    <col min="4825" max="4825" width="16.5703125" style="3" customWidth="1"/>
    <col min="4826" max="4826" width="16.7109375" style="3" customWidth="1"/>
    <col min="4827" max="4829" width="19.5703125" style="3" customWidth="1"/>
    <col min="4830" max="4830" width="21" style="3" customWidth="1"/>
    <col min="4831" max="4831" width="22.42578125" style="3" customWidth="1"/>
    <col min="4832" max="4832" width="24.85546875" style="3" customWidth="1"/>
    <col min="4833" max="4833" width="22.7109375" style="3" customWidth="1"/>
    <col min="4834" max="4834" width="22.5703125" style="3" customWidth="1"/>
    <col min="4835" max="4835" width="16.42578125" style="3" bestFit="1" customWidth="1"/>
    <col min="4836" max="5072" width="9.140625" style="3"/>
    <col min="5073" max="5073" width="7.5703125" style="3" customWidth="1"/>
    <col min="5074" max="5074" width="48.5703125" style="3" customWidth="1"/>
    <col min="5075" max="5075" width="43.5703125" style="3" customWidth="1"/>
    <col min="5076" max="5079" width="0" style="3" hidden="1" customWidth="1"/>
    <col min="5080" max="5080" width="19.5703125" style="3" customWidth="1"/>
    <col min="5081" max="5081" width="16.5703125" style="3" customWidth="1"/>
    <col min="5082" max="5082" width="16.7109375" style="3" customWidth="1"/>
    <col min="5083" max="5085" width="19.5703125" style="3" customWidth="1"/>
    <col min="5086" max="5086" width="21" style="3" customWidth="1"/>
    <col min="5087" max="5087" width="22.42578125" style="3" customWidth="1"/>
    <col min="5088" max="5088" width="24.85546875" style="3" customWidth="1"/>
    <col min="5089" max="5089" width="22.7109375" style="3" customWidth="1"/>
    <col min="5090" max="5090" width="22.5703125" style="3" customWidth="1"/>
    <col min="5091" max="5091" width="16.42578125" style="3" bestFit="1" customWidth="1"/>
    <col min="5092" max="5328" width="9.140625" style="3"/>
    <col min="5329" max="5329" width="7.5703125" style="3" customWidth="1"/>
    <col min="5330" max="5330" width="48.5703125" style="3" customWidth="1"/>
    <col min="5331" max="5331" width="43.5703125" style="3" customWidth="1"/>
    <col min="5332" max="5335" width="0" style="3" hidden="1" customWidth="1"/>
    <col min="5336" max="5336" width="19.5703125" style="3" customWidth="1"/>
    <col min="5337" max="5337" width="16.5703125" style="3" customWidth="1"/>
    <col min="5338" max="5338" width="16.7109375" style="3" customWidth="1"/>
    <col min="5339" max="5341" width="19.5703125" style="3" customWidth="1"/>
    <col min="5342" max="5342" width="21" style="3" customWidth="1"/>
    <col min="5343" max="5343" width="22.42578125" style="3" customWidth="1"/>
    <col min="5344" max="5344" width="24.85546875" style="3" customWidth="1"/>
    <col min="5345" max="5345" width="22.7109375" style="3" customWidth="1"/>
    <col min="5346" max="5346" width="22.5703125" style="3" customWidth="1"/>
    <col min="5347" max="5347" width="16.42578125" style="3" bestFit="1" customWidth="1"/>
    <col min="5348" max="5584" width="9.140625" style="3"/>
    <col min="5585" max="5585" width="7.5703125" style="3" customWidth="1"/>
    <col min="5586" max="5586" width="48.5703125" style="3" customWidth="1"/>
    <col min="5587" max="5587" width="43.5703125" style="3" customWidth="1"/>
    <col min="5588" max="5591" width="0" style="3" hidden="1" customWidth="1"/>
    <col min="5592" max="5592" width="19.5703125" style="3" customWidth="1"/>
    <col min="5593" max="5593" width="16.5703125" style="3" customWidth="1"/>
    <col min="5594" max="5594" width="16.7109375" style="3" customWidth="1"/>
    <col min="5595" max="5597" width="19.5703125" style="3" customWidth="1"/>
    <col min="5598" max="5598" width="21" style="3" customWidth="1"/>
    <col min="5599" max="5599" width="22.42578125" style="3" customWidth="1"/>
    <col min="5600" max="5600" width="24.85546875" style="3" customWidth="1"/>
    <col min="5601" max="5601" width="22.7109375" style="3" customWidth="1"/>
    <col min="5602" max="5602" width="22.5703125" style="3" customWidth="1"/>
    <col min="5603" max="5603" width="16.42578125" style="3" bestFit="1" customWidth="1"/>
    <col min="5604" max="5840" width="9.140625" style="3"/>
    <col min="5841" max="5841" width="7.5703125" style="3" customWidth="1"/>
    <col min="5842" max="5842" width="48.5703125" style="3" customWidth="1"/>
    <col min="5843" max="5843" width="43.5703125" style="3" customWidth="1"/>
    <col min="5844" max="5847" width="0" style="3" hidden="1" customWidth="1"/>
    <col min="5848" max="5848" width="19.5703125" style="3" customWidth="1"/>
    <col min="5849" max="5849" width="16.5703125" style="3" customWidth="1"/>
    <col min="5850" max="5850" width="16.7109375" style="3" customWidth="1"/>
    <col min="5851" max="5853" width="19.5703125" style="3" customWidth="1"/>
    <col min="5854" max="5854" width="21" style="3" customWidth="1"/>
    <col min="5855" max="5855" width="22.42578125" style="3" customWidth="1"/>
    <col min="5856" max="5856" width="24.85546875" style="3" customWidth="1"/>
    <col min="5857" max="5857" width="22.7109375" style="3" customWidth="1"/>
    <col min="5858" max="5858" width="22.5703125" style="3" customWidth="1"/>
    <col min="5859" max="5859" width="16.42578125" style="3" bestFit="1" customWidth="1"/>
    <col min="5860" max="6096" width="9.140625" style="3"/>
    <col min="6097" max="6097" width="7.5703125" style="3" customWidth="1"/>
    <col min="6098" max="6098" width="48.5703125" style="3" customWidth="1"/>
    <col min="6099" max="6099" width="43.5703125" style="3" customWidth="1"/>
    <col min="6100" max="6103" width="0" style="3" hidden="1" customWidth="1"/>
    <col min="6104" max="6104" width="19.5703125" style="3" customWidth="1"/>
    <col min="6105" max="6105" width="16.5703125" style="3" customWidth="1"/>
    <col min="6106" max="6106" width="16.7109375" style="3" customWidth="1"/>
    <col min="6107" max="6109" width="19.5703125" style="3" customWidth="1"/>
    <col min="6110" max="6110" width="21" style="3" customWidth="1"/>
    <col min="6111" max="6111" width="22.42578125" style="3" customWidth="1"/>
    <col min="6112" max="6112" width="24.85546875" style="3" customWidth="1"/>
    <col min="6113" max="6113" width="22.7109375" style="3" customWidth="1"/>
    <col min="6114" max="6114" width="22.5703125" style="3" customWidth="1"/>
    <col min="6115" max="6115" width="16.42578125" style="3" bestFit="1" customWidth="1"/>
    <col min="6116" max="6352" width="9.140625" style="3"/>
    <col min="6353" max="6353" width="7.5703125" style="3" customWidth="1"/>
    <col min="6354" max="6354" width="48.5703125" style="3" customWidth="1"/>
    <col min="6355" max="6355" width="43.5703125" style="3" customWidth="1"/>
    <col min="6356" max="6359" width="0" style="3" hidden="1" customWidth="1"/>
    <col min="6360" max="6360" width="19.5703125" style="3" customWidth="1"/>
    <col min="6361" max="6361" width="16.5703125" style="3" customWidth="1"/>
    <col min="6362" max="6362" width="16.7109375" style="3" customWidth="1"/>
    <col min="6363" max="6365" width="19.5703125" style="3" customWidth="1"/>
    <col min="6366" max="6366" width="21" style="3" customWidth="1"/>
    <col min="6367" max="6367" width="22.42578125" style="3" customWidth="1"/>
    <col min="6368" max="6368" width="24.85546875" style="3" customWidth="1"/>
    <col min="6369" max="6369" width="22.7109375" style="3" customWidth="1"/>
    <col min="6370" max="6370" width="22.5703125" style="3" customWidth="1"/>
    <col min="6371" max="6371" width="16.42578125" style="3" bestFit="1" customWidth="1"/>
    <col min="6372" max="6608" width="9.140625" style="3"/>
    <col min="6609" max="6609" width="7.5703125" style="3" customWidth="1"/>
    <col min="6610" max="6610" width="48.5703125" style="3" customWidth="1"/>
    <col min="6611" max="6611" width="43.5703125" style="3" customWidth="1"/>
    <col min="6612" max="6615" width="0" style="3" hidden="1" customWidth="1"/>
    <col min="6616" max="6616" width="19.5703125" style="3" customWidth="1"/>
    <col min="6617" max="6617" width="16.5703125" style="3" customWidth="1"/>
    <col min="6618" max="6618" width="16.7109375" style="3" customWidth="1"/>
    <col min="6619" max="6621" width="19.5703125" style="3" customWidth="1"/>
    <col min="6622" max="6622" width="21" style="3" customWidth="1"/>
    <col min="6623" max="6623" width="22.42578125" style="3" customWidth="1"/>
    <col min="6624" max="6624" width="24.85546875" style="3" customWidth="1"/>
    <col min="6625" max="6625" width="22.7109375" style="3" customWidth="1"/>
    <col min="6626" max="6626" width="22.5703125" style="3" customWidth="1"/>
    <col min="6627" max="6627" width="16.42578125" style="3" bestFit="1" customWidth="1"/>
    <col min="6628" max="6864" width="9.140625" style="3"/>
    <col min="6865" max="6865" width="7.5703125" style="3" customWidth="1"/>
    <col min="6866" max="6866" width="48.5703125" style="3" customWidth="1"/>
    <col min="6867" max="6867" width="43.5703125" style="3" customWidth="1"/>
    <col min="6868" max="6871" width="0" style="3" hidden="1" customWidth="1"/>
    <col min="6872" max="6872" width="19.5703125" style="3" customWidth="1"/>
    <col min="6873" max="6873" width="16.5703125" style="3" customWidth="1"/>
    <col min="6874" max="6874" width="16.7109375" style="3" customWidth="1"/>
    <col min="6875" max="6877" width="19.5703125" style="3" customWidth="1"/>
    <col min="6878" max="6878" width="21" style="3" customWidth="1"/>
    <col min="6879" max="6879" width="22.42578125" style="3" customWidth="1"/>
    <col min="6880" max="6880" width="24.85546875" style="3" customWidth="1"/>
    <col min="6881" max="6881" width="22.7109375" style="3" customWidth="1"/>
    <col min="6882" max="6882" width="22.5703125" style="3" customWidth="1"/>
    <col min="6883" max="6883" width="16.42578125" style="3" bestFit="1" customWidth="1"/>
    <col min="6884" max="7120" width="9.140625" style="3"/>
    <col min="7121" max="7121" width="7.5703125" style="3" customWidth="1"/>
    <col min="7122" max="7122" width="48.5703125" style="3" customWidth="1"/>
    <col min="7123" max="7123" width="43.5703125" style="3" customWidth="1"/>
    <col min="7124" max="7127" width="0" style="3" hidden="1" customWidth="1"/>
    <col min="7128" max="7128" width="19.5703125" style="3" customWidth="1"/>
    <col min="7129" max="7129" width="16.5703125" style="3" customWidth="1"/>
    <col min="7130" max="7130" width="16.7109375" style="3" customWidth="1"/>
    <col min="7131" max="7133" width="19.5703125" style="3" customWidth="1"/>
    <col min="7134" max="7134" width="21" style="3" customWidth="1"/>
    <col min="7135" max="7135" width="22.42578125" style="3" customWidth="1"/>
    <col min="7136" max="7136" width="24.85546875" style="3" customWidth="1"/>
    <col min="7137" max="7137" width="22.7109375" style="3" customWidth="1"/>
    <col min="7138" max="7138" width="22.5703125" style="3" customWidth="1"/>
    <col min="7139" max="7139" width="16.42578125" style="3" bestFit="1" customWidth="1"/>
    <col min="7140" max="7376" width="9.140625" style="3"/>
    <col min="7377" max="7377" width="7.5703125" style="3" customWidth="1"/>
    <col min="7378" max="7378" width="48.5703125" style="3" customWidth="1"/>
    <col min="7379" max="7379" width="43.5703125" style="3" customWidth="1"/>
    <col min="7380" max="7383" width="0" style="3" hidden="1" customWidth="1"/>
    <col min="7384" max="7384" width="19.5703125" style="3" customWidth="1"/>
    <col min="7385" max="7385" width="16.5703125" style="3" customWidth="1"/>
    <col min="7386" max="7386" width="16.7109375" style="3" customWidth="1"/>
    <col min="7387" max="7389" width="19.5703125" style="3" customWidth="1"/>
    <col min="7390" max="7390" width="21" style="3" customWidth="1"/>
    <col min="7391" max="7391" width="22.42578125" style="3" customWidth="1"/>
    <col min="7392" max="7392" width="24.85546875" style="3" customWidth="1"/>
    <col min="7393" max="7393" width="22.7109375" style="3" customWidth="1"/>
    <col min="7394" max="7394" width="22.5703125" style="3" customWidth="1"/>
    <col min="7395" max="7395" width="16.42578125" style="3" bestFit="1" customWidth="1"/>
    <col min="7396" max="7632" width="9.140625" style="3"/>
    <col min="7633" max="7633" width="7.5703125" style="3" customWidth="1"/>
    <col min="7634" max="7634" width="48.5703125" style="3" customWidth="1"/>
    <col min="7635" max="7635" width="43.5703125" style="3" customWidth="1"/>
    <col min="7636" max="7639" width="0" style="3" hidden="1" customWidth="1"/>
    <col min="7640" max="7640" width="19.5703125" style="3" customWidth="1"/>
    <col min="7641" max="7641" width="16.5703125" style="3" customWidth="1"/>
    <col min="7642" max="7642" width="16.7109375" style="3" customWidth="1"/>
    <col min="7643" max="7645" width="19.5703125" style="3" customWidth="1"/>
    <col min="7646" max="7646" width="21" style="3" customWidth="1"/>
    <col min="7647" max="7647" width="22.42578125" style="3" customWidth="1"/>
    <col min="7648" max="7648" width="24.85546875" style="3" customWidth="1"/>
    <col min="7649" max="7649" width="22.7109375" style="3" customWidth="1"/>
    <col min="7650" max="7650" width="22.5703125" style="3" customWidth="1"/>
    <col min="7651" max="7651" width="16.42578125" style="3" bestFit="1" customWidth="1"/>
    <col min="7652" max="7888" width="9.140625" style="3"/>
    <col min="7889" max="7889" width="7.5703125" style="3" customWidth="1"/>
    <col min="7890" max="7890" width="48.5703125" style="3" customWidth="1"/>
    <col min="7891" max="7891" width="43.5703125" style="3" customWidth="1"/>
    <col min="7892" max="7895" width="0" style="3" hidden="1" customWidth="1"/>
    <col min="7896" max="7896" width="19.5703125" style="3" customWidth="1"/>
    <col min="7897" max="7897" width="16.5703125" style="3" customWidth="1"/>
    <col min="7898" max="7898" width="16.7109375" style="3" customWidth="1"/>
    <col min="7899" max="7901" width="19.5703125" style="3" customWidth="1"/>
    <col min="7902" max="7902" width="21" style="3" customWidth="1"/>
    <col min="7903" max="7903" width="22.42578125" style="3" customWidth="1"/>
    <col min="7904" max="7904" width="24.85546875" style="3" customWidth="1"/>
    <col min="7905" max="7905" width="22.7109375" style="3" customWidth="1"/>
    <col min="7906" max="7906" width="22.5703125" style="3" customWidth="1"/>
    <col min="7907" max="7907" width="16.42578125" style="3" bestFit="1" customWidth="1"/>
    <col min="7908" max="8144" width="9.140625" style="3"/>
    <col min="8145" max="8145" width="7.5703125" style="3" customWidth="1"/>
    <col min="8146" max="8146" width="48.5703125" style="3" customWidth="1"/>
    <col min="8147" max="8147" width="43.5703125" style="3" customWidth="1"/>
    <col min="8148" max="8151" width="0" style="3" hidden="1" customWidth="1"/>
    <col min="8152" max="8152" width="19.5703125" style="3" customWidth="1"/>
    <col min="8153" max="8153" width="16.5703125" style="3" customWidth="1"/>
    <col min="8154" max="8154" width="16.7109375" style="3" customWidth="1"/>
    <col min="8155" max="8157" width="19.5703125" style="3" customWidth="1"/>
    <col min="8158" max="8158" width="21" style="3" customWidth="1"/>
    <col min="8159" max="8159" width="22.42578125" style="3" customWidth="1"/>
    <col min="8160" max="8160" width="24.85546875" style="3" customWidth="1"/>
    <col min="8161" max="8161" width="22.7109375" style="3" customWidth="1"/>
    <col min="8162" max="8162" width="22.5703125" style="3" customWidth="1"/>
    <col min="8163" max="8163" width="16.42578125" style="3" bestFit="1" customWidth="1"/>
    <col min="8164" max="8400" width="9.140625" style="3"/>
    <col min="8401" max="8401" width="7.5703125" style="3" customWidth="1"/>
    <col min="8402" max="8402" width="48.5703125" style="3" customWidth="1"/>
    <col min="8403" max="8403" width="43.5703125" style="3" customWidth="1"/>
    <col min="8404" max="8407" width="0" style="3" hidden="1" customWidth="1"/>
    <col min="8408" max="8408" width="19.5703125" style="3" customWidth="1"/>
    <col min="8409" max="8409" width="16.5703125" style="3" customWidth="1"/>
    <col min="8410" max="8410" width="16.7109375" style="3" customWidth="1"/>
    <col min="8411" max="8413" width="19.5703125" style="3" customWidth="1"/>
    <col min="8414" max="8414" width="21" style="3" customWidth="1"/>
    <col min="8415" max="8415" width="22.42578125" style="3" customWidth="1"/>
    <col min="8416" max="8416" width="24.85546875" style="3" customWidth="1"/>
    <col min="8417" max="8417" width="22.7109375" style="3" customWidth="1"/>
    <col min="8418" max="8418" width="22.5703125" style="3" customWidth="1"/>
    <col min="8419" max="8419" width="16.42578125" style="3" bestFit="1" customWidth="1"/>
    <col min="8420" max="8656" width="9.140625" style="3"/>
    <col min="8657" max="8657" width="7.5703125" style="3" customWidth="1"/>
    <col min="8658" max="8658" width="48.5703125" style="3" customWidth="1"/>
    <col min="8659" max="8659" width="43.5703125" style="3" customWidth="1"/>
    <col min="8660" max="8663" width="0" style="3" hidden="1" customWidth="1"/>
    <col min="8664" max="8664" width="19.5703125" style="3" customWidth="1"/>
    <col min="8665" max="8665" width="16.5703125" style="3" customWidth="1"/>
    <col min="8666" max="8666" width="16.7109375" style="3" customWidth="1"/>
    <col min="8667" max="8669" width="19.5703125" style="3" customWidth="1"/>
    <col min="8670" max="8670" width="21" style="3" customWidth="1"/>
    <col min="8671" max="8671" width="22.42578125" style="3" customWidth="1"/>
    <col min="8672" max="8672" width="24.85546875" style="3" customWidth="1"/>
    <col min="8673" max="8673" width="22.7109375" style="3" customWidth="1"/>
    <col min="8674" max="8674" width="22.5703125" style="3" customWidth="1"/>
    <col min="8675" max="8675" width="16.42578125" style="3" bestFit="1" customWidth="1"/>
    <col min="8676" max="8912" width="9.140625" style="3"/>
    <col min="8913" max="8913" width="7.5703125" style="3" customWidth="1"/>
    <col min="8914" max="8914" width="48.5703125" style="3" customWidth="1"/>
    <col min="8915" max="8915" width="43.5703125" style="3" customWidth="1"/>
    <col min="8916" max="8919" width="0" style="3" hidden="1" customWidth="1"/>
    <col min="8920" max="8920" width="19.5703125" style="3" customWidth="1"/>
    <col min="8921" max="8921" width="16.5703125" style="3" customWidth="1"/>
    <col min="8922" max="8922" width="16.7109375" style="3" customWidth="1"/>
    <col min="8923" max="8925" width="19.5703125" style="3" customWidth="1"/>
    <col min="8926" max="8926" width="21" style="3" customWidth="1"/>
    <col min="8927" max="8927" width="22.42578125" style="3" customWidth="1"/>
    <col min="8928" max="8928" width="24.85546875" style="3" customWidth="1"/>
    <col min="8929" max="8929" width="22.7109375" style="3" customWidth="1"/>
    <col min="8930" max="8930" width="22.5703125" style="3" customWidth="1"/>
    <col min="8931" max="8931" width="16.42578125" style="3" bestFit="1" customWidth="1"/>
    <col min="8932" max="9168" width="9.140625" style="3"/>
    <col min="9169" max="9169" width="7.5703125" style="3" customWidth="1"/>
    <col min="9170" max="9170" width="48.5703125" style="3" customWidth="1"/>
    <col min="9171" max="9171" width="43.5703125" style="3" customWidth="1"/>
    <col min="9172" max="9175" width="0" style="3" hidden="1" customWidth="1"/>
    <col min="9176" max="9176" width="19.5703125" style="3" customWidth="1"/>
    <col min="9177" max="9177" width="16.5703125" style="3" customWidth="1"/>
    <col min="9178" max="9178" width="16.7109375" style="3" customWidth="1"/>
    <col min="9179" max="9181" width="19.5703125" style="3" customWidth="1"/>
    <col min="9182" max="9182" width="21" style="3" customWidth="1"/>
    <col min="9183" max="9183" width="22.42578125" style="3" customWidth="1"/>
    <col min="9184" max="9184" width="24.85546875" style="3" customWidth="1"/>
    <col min="9185" max="9185" width="22.7109375" style="3" customWidth="1"/>
    <col min="9186" max="9186" width="22.5703125" style="3" customWidth="1"/>
    <col min="9187" max="9187" width="16.42578125" style="3" bestFit="1" customWidth="1"/>
    <col min="9188" max="9424" width="9.140625" style="3"/>
    <col min="9425" max="9425" width="7.5703125" style="3" customWidth="1"/>
    <col min="9426" max="9426" width="48.5703125" style="3" customWidth="1"/>
    <col min="9427" max="9427" width="43.5703125" style="3" customWidth="1"/>
    <col min="9428" max="9431" width="0" style="3" hidden="1" customWidth="1"/>
    <col min="9432" max="9432" width="19.5703125" style="3" customWidth="1"/>
    <col min="9433" max="9433" width="16.5703125" style="3" customWidth="1"/>
    <col min="9434" max="9434" width="16.7109375" style="3" customWidth="1"/>
    <col min="9435" max="9437" width="19.5703125" style="3" customWidth="1"/>
    <col min="9438" max="9438" width="21" style="3" customWidth="1"/>
    <col min="9439" max="9439" width="22.42578125" style="3" customWidth="1"/>
    <col min="9440" max="9440" width="24.85546875" style="3" customWidth="1"/>
    <col min="9441" max="9441" width="22.7109375" style="3" customWidth="1"/>
    <col min="9442" max="9442" width="22.5703125" style="3" customWidth="1"/>
    <col min="9443" max="9443" width="16.42578125" style="3" bestFit="1" customWidth="1"/>
    <col min="9444" max="9680" width="9.140625" style="3"/>
    <col min="9681" max="9681" width="7.5703125" style="3" customWidth="1"/>
    <col min="9682" max="9682" width="48.5703125" style="3" customWidth="1"/>
    <col min="9683" max="9683" width="43.5703125" style="3" customWidth="1"/>
    <col min="9684" max="9687" width="0" style="3" hidden="1" customWidth="1"/>
    <col min="9688" max="9688" width="19.5703125" style="3" customWidth="1"/>
    <col min="9689" max="9689" width="16.5703125" style="3" customWidth="1"/>
    <col min="9690" max="9690" width="16.7109375" style="3" customWidth="1"/>
    <col min="9691" max="9693" width="19.5703125" style="3" customWidth="1"/>
    <col min="9694" max="9694" width="21" style="3" customWidth="1"/>
    <col min="9695" max="9695" width="22.42578125" style="3" customWidth="1"/>
    <col min="9696" max="9696" width="24.85546875" style="3" customWidth="1"/>
    <col min="9697" max="9697" width="22.7109375" style="3" customWidth="1"/>
    <col min="9698" max="9698" width="22.5703125" style="3" customWidth="1"/>
    <col min="9699" max="9699" width="16.42578125" style="3" bestFit="1" customWidth="1"/>
    <col min="9700" max="9936" width="9.140625" style="3"/>
    <col min="9937" max="9937" width="7.5703125" style="3" customWidth="1"/>
    <col min="9938" max="9938" width="48.5703125" style="3" customWidth="1"/>
    <col min="9939" max="9939" width="43.5703125" style="3" customWidth="1"/>
    <col min="9940" max="9943" width="0" style="3" hidden="1" customWidth="1"/>
    <col min="9944" max="9944" width="19.5703125" style="3" customWidth="1"/>
    <col min="9945" max="9945" width="16.5703125" style="3" customWidth="1"/>
    <col min="9946" max="9946" width="16.7109375" style="3" customWidth="1"/>
    <col min="9947" max="9949" width="19.5703125" style="3" customWidth="1"/>
    <col min="9950" max="9950" width="21" style="3" customWidth="1"/>
    <col min="9951" max="9951" width="22.42578125" style="3" customWidth="1"/>
    <col min="9952" max="9952" width="24.85546875" style="3" customWidth="1"/>
    <col min="9953" max="9953" width="22.7109375" style="3" customWidth="1"/>
    <col min="9954" max="9954" width="22.5703125" style="3" customWidth="1"/>
    <col min="9955" max="9955" width="16.42578125" style="3" bestFit="1" customWidth="1"/>
    <col min="9956" max="10192" width="9.140625" style="3"/>
    <col min="10193" max="10193" width="7.5703125" style="3" customWidth="1"/>
    <col min="10194" max="10194" width="48.5703125" style="3" customWidth="1"/>
    <col min="10195" max="10195" width="43.5703125" style="3" customWidth="1"/>
    <col min="10196" max="10199" width="0" style="3" hidden="1" customWidth="1"/>
    <col min="10200" max="10200" width="19.5703125" style="3" customWidth="1"/>
    <col min="10201" max="10201" width="16.5703125" style="3" customWidth="1"/>
    <col min="10202" max="10202" width="16.7109375" style="3" customWidth="1"/>
    <col min="10203" max="10205" width="19.5703125" style="3" customWidth="1"/>
    <col min="10206" max="10206" width="21" style="3" customWidth="1"/>
    <col min="10207" max="10207" width="22.42578125" style="3" customWidth="1"/>
    <col min="10208" max="10208" width="24.85546875" style="3" customWidth="1"/>
    <col min="10209" max="10209" width="22.7109375" style="3" customWidth="1"/>
    <col min="10210" max="10210" width="22.5703125" style="3" customWidth="1"/>
    <col min="10211" max="10211" width="16.42578125" style="3" bestFit="1" customWidth="1"/>
    <col min="10212" max="10448" width="9.140625" style="3"/>
    <col min="10449" max="10449" width="7.5703125" style="3" customWidth="1"/>
    <col min="10450" max="10450" width="48.5703125" style="3" customWidth="1"/>
    <col min="10451" max="10451" width="43.5703125" style="3" customWidth="1"/>
    <col min="10452" max="10455" width="0" style="3" hidden="1" customWidth="1"/>
    <col min="10456" max="10456" width="19.5703125" style="3" customWidth="1"/>
    <col min="10457" max="10457" width="16.5703125" style="3" customWidth="1"/>
    <col min="10458" max="10458" width="16.7109375" style="3" customWidth="1"/>
    <col min="10459" max="10461" width="19.5703125" style="3" customWidth="1"/>
    <col min="10462" max="10462" width="21" style="3" customWidth="1"/>
    <col min="10463" max="10463" width="22.42578125" style="3" customWidth="1"/>
    <col min="10464" max="10464" width="24.85546875" style="3" customWidth="1"/>
    <col min="10465" max="10465" width="22.7109375" style="3" customWidth="1"/>
    <col min="10466" max="10466" width="22.5703125" style="3" customWidth="1"/>
    <col min="10467" max="10467" width="16.42578125" style="3" bestFit="1" customWidth="1"/>
    <col min="10468" max="10704" width="9.140625" style="3"/>
    <col min="10705" max="10705" width="7.5703125" style="3" customWidth="1"/>
    <col min="10706" max="10706" width="48.5703125" style="3" customWidth="1"/>
    <col min="10707" max="10707" width="43.5703125" style="3" customWidth="1"/>
    <col min="10708" max="10711" width="0" style="3" hidden="1" customWidth="1"/>
    <col min="10712" max="10712" width="19.5703125" style="3" customWidth="1"/>
    <col min="10713" max="10713" width="16.5703125" style="3" customWidth="1"/>
    <col min="10714" max="10714" width="16.7109375" style="3" customWidth="1"/>
    <col min="10715" max="10717" width="19.5703125" style="3" customWidth="1"/>
    <col min="10718" max="10718" width="21" style="3" customWidth="1"/>
    <col min="10719" max="10719" width="22.42578125" style="3" customWidth="1"/>
    <col min="10720" max="10720" width="24.85546875" style="3" customWidth="1"/>
    <col min="10721" max="10721" width="22.7109375" style="3" customWidth="1"/>
    <col min="10722" max="10722" width="22.5703125" style="3" customWidth="1"/>
    <col min="10723" max="10723" width="16.42578125" style="3" bestFit="1" customWidth="1"/>
    <col min="10724" max="10960" width="9.140625" style="3"/>
    <col min="10961" max="10961" width="7.5703125" style="3" customWidth="1"/>
    <col min="10962" max="10962" width="48.5703125" style="3" customWidth="1"/>
    <col min="10963" max="10963" width="43.5703125" style="3" customWidth="1"/>
    <col min="10964" max="10967" width="0" style="3" hidden="1" customWidth="1"/>
    <col min="10968" max="10968" width="19.5703125" style="3" customWidth="1"/>
    <col min="10969" max="10969" width="16.5703125" style="3" customWidth="1"/>
    <col min="10970" max="10970" width="16.7109375" style="3" customWidth="1"/>
    <col min="10971" max="10973" width="19.5703125" style="3" customWidth="1"/>
    <col min="10974" max="10974" width="21" style="3" customWidth="1"/>
    <col min="10975" max="10975" width="22.42578125" style="3" customWidth="1"/>
    <col min="10976" max="10976" width="24.85546875" style="3" customWidth="1"/>
    <col min="10977" max="10977" width="22.7109375" style="3" customWidth="1"/>
    <col min="10978" max="10978" width="22.5703125" style="3" customWidth="1"/>
    <col min="10979" max="10979" width="16.42578125" style="3" bestFit="1" customWidth="1"/>
    <col min="10980" max="11216" width="9.140625" style="3"/>
    <col min="11217" max="11217" width="7.5703125" style="3" customWidth="1"/>
    <col min="11218" max="11218" width="48.5703125" style="3" customWidth="1"/>
    <col min="11219" max="11219" width="43.5703125" style="3" customWidth="1"/>
    <col min="11220" max="11223" width="0" style="3" hidden="1" customWidth="1"/>
    <col min="11224" max="11224" width="19.5703125" style="3" customWidth="1"/>
    <col min="11225" max="11225" width="16.5703125" style="3" customWidth="1"/>
    <col min="11226" max="11226" width="16.7109375" style="3" customWidth="1"/>
    <col min="11227" max="11229" width="19.5703125" style="3" customWidth="1"/>
    <col min="11230" max="11230" width="21" style="3" customWidth="1"/>
    <col min="11231" max="11231" width="22.42578125" style="3" customWidth="1"/>
    <col min="11232" max="11232" width="24.85546875" style="3" customWidth="1"/>
    <col min="11233" max="11233" width="22.7109375" style="3" customWidth="1"/>
    <col min="11234" max="11234" width="22.5703125" style="3" customWidth="1"/>
    <col min="11235" max="11235" width="16.42578125" style="3" bestFit="1" customWidth="1"/>
    <col min="11236" max="11472" width="9.140625" style="3"/>
    <col min="11473" max="11473" width="7.5703125" style="3" customWidth="1"/>
    <col min="11474" max="11474" width="48.5703125" style="3" customWidth="1"/>
    <col min="11475" max="11475" width="43.5703125" style="3" customWidth="1"/>
    <col min="11476" max="11479" width="0" style="3" hidden="1" customWidth="1"/>
    <col min="11480" max="11480" width="19.5703125" style="3" customWidth="1"/>
    <col min="11481" max="11481" width="16.5703125" style="3" customWidth="1"/>
    <col min="11482" max="11482" width="16.7109375" style="3" customWidth="1"/>
    <col min="11483" max="11485" width="19.5703125" style="3" customWidth="1"/>
    <col min="11486" max="11486" width="21" style="3" customWidth="1"/>
    <col min="11487" max="11487" width="22.42578125" style="3" customWidth="1"/>
    <col min="11488" max="11488" width="24.85546875" style="3" customWidth="1"/>
    <col min="11489" max="11489" width="22.7109375" style="3" customWidth="1"/>
    <col min="11490" max="11490" width="22.5703125" style="3" customWidth="1"/>
    <col min="11491" max="11491" width="16.42578125" style="3" bestFit="1" customWidth="1"/>
    <col min="11492" max="11728" width="9.140625" style="3"/>
    <col min="11729" max="11729" width="7.5703125" style="3" customWidth="1"/>
    <col min="11730" max="11730" width="48.5703125" style="3" customWidth="1"/>
    <col min="11731" max="11731" width="43.5703125" style="3" customWidth="1"/>
    <col min="11732" max="11735" width="0" style="3" hidden="1" customWidth="1"/>
    <col min="11736" max="11736" width="19.5703125" style="3" customWidth="1"/>
    <col min="11737" max="11737" width="16.5703125" style="3" customWidth="1"/>
    <col min="11738" max="11738" width="16.7109375" style="3" customWidth="1"/>
    <col min="11739" max="11741" width="19.5703125" style="3" customWidth="1"/>
    <col min="11742" max="11742" width="21" style="3" customWidth="1"/>
    <col min="11743" max="11743" width="22.42578125" style="3" customWidth="1"/>
    <col min="11744" max="11744" width="24.85546875" style="3" customWidth="1"/>
    <col min="11745" max="11745" width="22.7109375" style="3" customWidth="1"/>
    <col min="11746" max="11746" width="22.5703125" style="3" customWidth="1"/>
    <col min="11747" max="11747" width="16.42578125" style="3" bestFit="1" customWidth="1"/>
    <col min="11748" max="11984" width="9.140625" style="3"/>
    <col min="11985" max="11985" width="7.5703125" style="3" customWidth="1"/>
    <col min="11986" max="11986" width="48.5703125" style="3" customWidth="1"/>
    <col min="11987" max="11987" width="43.5703125" style="3" customWidth="1"/>
    <col min="11988" max="11991" width="0" style="3" hidden="1" customWidth="1"/>
    <col min="11992" max="11992" width="19.5703125" style="3" customWidth="1"/>
    <col min="11993" max="11993" width="16.5703125" style="3" customWidth="1"/>
    <col min="11994" max="11994" width="16.7109375" style="3" customWidth="1"/>
    <col min="11995" max="11997" width="19.5703125" style="3" customWidth="1"/>
    <col min="11998" max="11998" width="21" style="3" customWidth="1"/>
    <col min="11999" max="11999" width="22.42578125" style="3" customWidth="1"/>
    <col min="12000" max="12000" width="24.85546875" style="3" customWidth="1"/>
    <col min="12001" max="12001" width="22.7109375" style="3" customWidth="1"/>
    <col min="12002" max="12002" width="22.5703125" style="3" customWidth="1"/>
    <col min="12003" max="12003" width="16.42578125" style="3" bestFit="1" customWidth="1"/>
    <col min="12004" max="12240" width="9.140625" style="3"/>
    <col min="12241" max="12241" width="7.5703125" style="3" customWidth="1"/>
    <col min="12242" max="12242" width="48.5703125" style="3" customWidth="1"/>
    <col min="12243" max="12243" width="43.5703125" style="3" customWidth="1"/>
    <col min="12244" max="12247" width="0" style="3" hidden="1" customWidth="1"/>
    <col min="12248" max="12248" width="19.5703125" style="3" customWidth="1"/>
    <col min="12249" max="12249" width="16.5703125" style="3" customWidth="1"/>
    <col min="12250" max="12250" width="16.7109375" style="3" customWidth="1"/>
    <col min="12251" max="12253" width="19.5703125" style="3" customWidth="1"/>
    <col min="12254" max="12254" width="21" style="3" customWidth="1"/>
    <col min="12255" max="12255" width="22.42578125" style="3" customWidth="1"/>
    <col min="12256" max="12256" width="24.85546875" style="3" customWidth="1"/>
    <col min="12257" max="12257" width="22.7109375" style="3" customWidth="1"/>
    <col min="12258" max="12258" width="22.5703125" style="3" customWidth="1"/>
    <col min="12259" max="12259" width="16.42578125" style="3" bestFit="1" customWidth="1"/>
    <col min="12260" max="12496" width="9.140625" style="3"/>
    <col min="12497" max="12497" width="7.5703125" style="3" customWidth="1"/>
    <col min="12498" max="12498" width="48.5703125" style="3" customWidth="1"/>
    <col min="12499" max="12499" width="43.5703125" style="3" customWidth="1"/>
    <col min="12500" max="12503" width="0" style="3" hidden="1" customWidth="1"/>
    <col min="12504" max="12504" width="19.5703125" style="3" customWidth="1"/>
    <col min="12505" max="12505" width="16.5703125" style="3" customWidth="1"/>
    <col min="12506" max="12506" width="16.7109375" style="3" customWidth="1"/>
    <col min="12507" max="12509" width="19.5703125" style="3" customWidth="1"/>
    <col min="12510" max="12510" width="21" style="3" customWidth="1"/>
    <col min="12511" max="12511" width="22.42578125" style="3" customWidth="1"/>
    <col min="12512" max="12512" width="24.85546875" style="3" customWidth="1"/>
    <col min="12513" max="12513" width="22.7109375" style="3" customWidth="1"/>
    <col min="12514" max="12514" width="22.5703125" style="3" customWidth="1"/>
    <col min="12515" max="12515" width="16.42578125" style="3" bestFit="1" customWidth="1"/>
    <col min="12516" max="12752" width="9.140625" style="3"/>
    <col min="12753" max="12753" width="7.5703125" style="3" customWidth="1"/>
    <col min="12754" max="12754" width="48.5703125" style="3" customWidth="1"/>
    <col min="12755" max="12755" width="43.5703125" style="3" customWidth="1"/>
    <col min="12756" max="12759" width="0" style="3" hidden="1" customWidth="1"/>
    <col min="12760" max="12760" width="19.5703125" style="3" customWidth="1"/>
    <col min="12761" max="12761" width="16.5703125" style="3" customWidth="1"/>
    <col min="12762" max="12762" width="16.7109375" style="3" customWidth="1"/>
    <col min="12763" max="12765" width="19.5703125" style="3" customWidth="1"/>
    <col min="12766" max="12766" width="21" style="3" customWidth="1"/>
    <col min="12767" max="12767" width="22.42578125" style="3" customWidth="1"/>
    <col min="12768" max="12768" width="24.85546875" style="3" customWidth="1"/>
    <col min="12769" max="12769" width="22.7109375" style="3" customWidth="1"/>
    <col min="12770" max="12770" width="22.5703125" style="3" customWidth="1"/>
    <col min="12771" max="12771" width="16.42578125" style="3" bestFit="1" customWidth="1"/>
    <col min="12772" max="13008" width="9.140625" style="3"/>
    <col min="13009" max="13009" width="7.5703125" style="3" customWidth="1"/>
    <col min="13010" max="13010" width="48.5703125" style="3" customWidth="1"/>
    <col min="13011" max="13011" width="43.5703125" style="3" customWidth="1"/>
    <col min="13012" max="13015" width="0" style="3" hidden="1" customWidth="1"/>
    <col min="13016" max="13016" width="19.5703125" style="3" customWidth="1"/>
    <col min="13017" max="13017" width="16.5703125" style="3" customWidth="1"/>
    <col min="13018" max="13018" width="16.7109375" style="3" customWidth="1"/>
    <col min="13019" max="13021" width="19.5703125" style="3" customWidth="1"/>
    <col min="13022" max="13022" width="21" style="3" customWidth="1"/>
    <col min="13023" max="13023" width="22.42578125" style="3" customWidth="1"/>
    <col min="13024" max="13024" width="24.85546875" style="3" customWidth="1"/>
    <col min="13025" max="13025" width="22.7109375" style="3" customWidth="1"/>
    <col min="13026" max="13026" width="22.5703125" style="3" customWidth="1"/>
    <col min="13027" max="13027" width="16.42578125" style="3" bestFit="1" customWidth="1"/>
    <col min="13028" max="13264" width="9.140625" style="3"/>
    <col min="13265" max="13265" width="7.5703125" style="3" customWidth="1"/>
    <col min="13266" max="13266" width="48.5703125" style="3" customWidth="1"/>
    <col min="13267" max="13267" width="43.5703125" style="3" customWidth="1"/>
    <col min="13268" max="13271" width="0" style="3" hidden="1" customWidth="1"/>
    <col min="13272" max="13272" width="19.5703125" style="3" customWidth="1"/>
    <col min="13273" max="13273" width="16.5703125" style="3" customWidth="1"/>
    <col min="13274" max="13274" width="16.7109375" style="3" customWidth="1"/>
    <col min="13275" max="13277" width="19.5703125" style="3" customWidth="1"/>
    <col min="13278" max="13278" width="21" style="3" customWidth="1"/>
    <col min="13279" max="13279" width="22.42578125" style="3" customWidth="1"/>
    <col min="13280" max="13280" width="24.85546875" style="3" customWidth="1"/>
    <col min="13281" max="13281" width="22.7109375" style="3" customWidth="1"/>
    <col min="13282" max="13282" width="22.5703125" style="3" customWidth="1"/>
    <col min="13283" max="13283" width="16.42578125" style="3" bestFit="1" customWidth="1"/>
    <col min="13284" max="13520" width="9.140625" style="3"/>
    <col min="13521" max="13521" width="7.5703125" style="3" customWidth="1"/>
    <col min="13522" max="13522" width="48.5703125" style="3" customWidth="1"/>
    <col min="13523" max="13523" width="43.5703125" style="3" customWidth="1"/>
    <col min="13524" max="13527" width="0" style="3" hidden="1" customWidth="1"/>
    <col min="13528" max="13528" width="19.5703125" style="3" customWidth="1"/>
    <col min="13529" max="13529" width="16.5703125" style="3" customWidth="1"/>
    <col min="13530" max="13530" width="16.7109375" style="3" customWidth="1"/>
    <col min="13531" max="13533" width="19.5703125" style="3" customWidth="1"/>
    <col min="13534" max="13534" width="21" style="3" customWidth="1"/>
    <col min="13535" max="13535" width="22.42578125" style="3" customWidth="1"/>
    <col min="13536" max="13536" width="24.85546875" style="3" customWidth="1"/>
    <col min="13537" max="13537" width="22.7109375" style="3" customWidth="1"/>
    <col min="13538" max="13538" width="22.5703125" style="3" customWidth="1"/>
    <col min="13539" max="13539" width="16.42578125" style="3" bestFit="1" customWidth="1"/>
    <col min="13540" max="13776" width="9.140625" style="3"/>
    <col min="13777" max="13777" width="7.5703125" style="3" customWidth="1"/>
    <col min="13778" max="13778" width="48.5703125" style="3" customWidth="1"/>
    <col min="13779" max="13779" width="43.5703125" style="3" customWidth="1"/>
    <col min="13780" max="13783" width="0" style="3" hidden="1" customWidth="1"/>
    <col min="13784" max="13784" width="19.5703125" style="3" customWidth="1"/>
    <col min="13785" max="13785" width="16.5703125" style="3" customWidth="1"/>
    <col min="13786" max="13786" width="16.7109375" style="3" customWidth="1"/>
    <col min="13787" max="13789" width="19.5703125" style="3" customWidth="1"/>
    <col min="13790" max="13790" width="21" style="3" customWidth="1"/>
    <col min="13791" max="13791" width="22.42578125" style="3" customWidth="1"/>
    <col min="13792" max="13792" width="24.85546875" style="3" customWidth="1"/>
    <col min="13793" max="13793" width="22.7109375" style="3" customWidth="1"/>
    <col min="13794" max="13794" width="22.5703125" style="3" customWidth="1"/>
    <col min="13795" max="13795" width="16.42578125" style="3" bestFit="1" customWidth="1"/>
    <col min="13796" max="14032" width="9.140625" style="3"/>
    <col min="14033" max="14033" width="7.5703125" style="3" customWidth="1"/>
    <col min="14034" max="14034" width="48.5703125" style="3" customWidth="1"/>
    <col min="14035" max="14035" width="43.5703125" style="3" customWidth="1"/>
    <col min="14036" max="14039" width="0" style="3" hidden="1" customWidth="1"/>
    <col min="14040" max="14040" width="19.5703125" style="3" customWidth="1"/>
    <col min="14041" max="14041" width="16.5703125" style="3" customWidth="1"/>
    <col min="14042" max="14042" width="16.7109375" style="3" customWidth="1"/>
    <col min="14043" max="14045" width="19.5703125" style="3" customWidth="1"/>
    <col min="14046" max="14046" width="21" style="3" customWidth="1"/>
    <col min="14047" max="14047" width="22.42578125" style="3" customWidth="1"/>
    <col min="14048" max="14048" width="24.85546875" style="3" customWidth="1"/>
    <col min="14049" max="14049" width="22.7109375" style="3" customWidth="1"/>
    <col min="14050" max="14050" width="22.5703125" style="3" customWidth="1"/>
    <col min="14051" max="14051" width="16.42578125" style="3" bestFit="1" customWidth="1"/>
    <col min="14052" max="14288" width="9.140625" style="3"/>
    <col min="14289" max="14289" width="7.5703125" style="3" customWidth="1"/>
    <col min="14290" max="14290" width="48.5703125" style="3" customWidth="1"/>
    <col min="14291" max="14291" width="43.5703125" style="3" customWidth="1"/>
    <col min="14292" max="14295" width="0" style="3" hidden="1" customWidth="1"/>
    <col min="14296" max="14296" width="19.5703125" style="3" customWidth="1"/>
    <col min="14297" max="14297" width="16.5703125" style="3" customWidth="1"/>
    <col min="14298" max="14298" width="16.7109375" style="3" customWidth="1"/>
    <col min="14299" max="14301" width="19.5703125" style="3" customWidth="1"/>
    <col min="14302" max="14302" width="21" style="3" customWidth="1"/>
    <col min="14303" max="14303" width="22.42578125" style="3" customWidth="1"/>
    <col min="14304" max="14304" width="24.85546875" style="3" customWidth="1"/>
    <col min="14305" max="14305" width="22.7109375" style="3" customWidth="1"/>
    <col min="14306" max="14306" width="22.5703125" style="3" customWidth="1"/>
    <col min="14307" max="14307" width="16.42578125" style="3" bestFit="1" customWidth="1"/>
    <col min="14308" max="14544" width="9.140625" style="3"/>
    <col min="14545" max="14545" width="7.5703125" style="3" customWidth="1"/>
    <col min="14546" max="14546" width="48.5703125" style="3" customWidth="1"/>
    <col min="14547" max="14547" width="43.5703125" style="3" customWidth="1"/>
    <col min="14548" max="14551" width="0" style="3" hidden="1" customWidth="1"/>
    <col min="14552" max="14552" width="19.5703125" style="3" customWidth="1"/>
    <col min="14553" max="14553" width="16.5703125" style="3" customWidth="1"/>
    <col min="14554" max="14554" width="16.7109375" style="3" customWidth="1"/>
    <col min="14555" max="14557" width="19.5703125" style="3" customWidth="1"/>
    <col min="14558" max="14558" width="21" style="3" customWidth="1"/>
    <col min="14559" max="14559" width="22.42578125" style="3" customWidth="1"/>
    <col min="14560" max="14560" width="24.85546875" style="3" customWidth="1"/>
    <col min="14561" max="14561" width="22.7109375" style="3" customWidth="1"/>
    <col min="14562" max="14562" width="22.5703125" style="3" customWidth="1"/>
    <col min="14563" max="14563" width="16.42578125" style="3" bestFit="1" customWidth="1"/>
    <col min="14564" max="14800" width="9.140625" style="3"/>
    <col min="14801" max="14801" width="7.5703125" style="3" customWidth="1"/>
    <col min="14802" max="14802" width="48.5703125" style="3" customWidth="1"/>
    <col min="14803" max="14803" width="43.5703125" style="3" customWidth="1"/>
    <col min="14804" max="14807" width="0" style="3" hidden="1" customWidth="1"/>
    <col min="14808" max="14808" width="19.5703125" style="3" customWidth="1"/>
    <col min="14809" max="14809" width="16.5703125" style="3" customWidth="1"/>
    <col min="14810" max="14810" width="16.7109375" style="3" customWidth="1"/>
    <col min="14811" max="14813" width="19.5703125" style="3" customWidth="1"/>
    <col min="14814" max="14814" width="21" style="3" customWidth="1"/>
    <col min="14815" max="14815" width="22.42578125" style="3" customWidth="1"/>
    <col min="14816" max="14816" width="24.85546875" style="3" customWidth="1"/>
    <col min="14817" max="14817" width="22.7109375" style="3" customWidth="1"/>
    <col min="14818" max="14818" width="22.5703125" style="3" customWidth="1"/>
    <col min="14819" max="14819" width="16.42578125" style="3" bestFit="1" customWidth="1"/>
    <col min="14820" max="15056" width="9.140625" style="3"/>
    <col min="15057" max="15057" width="7.5703125" style="3" customWidth="1"/>
    <col min="15058" max="15058" width="48.5703125" style="3" customWidth="1"/>
    <col min="15059" max="15059" width="43.5703125" style="3" customWidth="1"/>
    <col min="15060" max="15063" width="0" style="3" hidden="1" customWidth="1"/>
    <col min="15064" max="15064" width="19.5703125" style="3" customWidth="1"/>
    <col min="15065" max="15065" width="16.5703125" style="3" customWidth="1"/>
    <col min="15066" max="15066" width="16.7109375" style="3" customWidth="1"/>
    <col min="15067" max="15069" width="19.5703125" style="3" customWidth="1"/>
    <col min="15070" max="15070" width="21" style="3" customWidth="1"/>
    <col min="15071" max="15071" width="22.42578125" style="3" customWidth="1"/>
    <col min="15072" max="15072" width="24.85546875" style="3" customWidth="1"/>
    <col min="15073" max="15073" width="22.7109375" style="3" customWidth="1"/>
    <col min="15074" max="15074" width="22.5703125" style="3" customWidth="1"/>
    <col min="15075" max="15075" width="16.42578125" style="3" bestFit="1" customWidth="1"/>
    <col min="15076" max="15312" width="9.140625" style="3"/>
    <col min="15313" max="15313" width="7.5703125" style="3" customWidth="1"/>
    <col min="15314" max="15314" width="48.5703125" style="3" customWidth="1"/>
    <col min="15315" max="15315" width="43.5703125" style="3" customWidth="1"/>
    <col min="15316" max="15319" width="0" style="3" hidden="1" customWidth="1"/>
    <col min="15320" max="15320" width="19.5703125" style="3" customWidth="1"/>
    <col min="15321" max="15321" width="16.5703125" style="3" customWidth="1"/>
    <col min="15322" max="15322" width="16.7109375" style="3" customWidth="1"/>
    <col min="15323" max="15325" width="19.5703125" style="3" customWidth="1"/>
    <col min="15326" max="15326" width="21" style="3" customWidth="1"/>
    <col min="15327" max="15327" width="22.42578125" style="3" customWidth="1"/>
    <col min="15328" max="15328" width="24.85546875" style="3" customWidth="1"/>
    <col min="15329" max="15329" width="22.7109375" style="3" customWidth="1"/>
    <col min="15330" max="15330" width="22.5703125" style="3" customWidth="1"/>
    <col min="15331" max="15331" width="16.42578125" style="3" bestFit="1" customWidth="1"/>
    <col min="15332" max="15568" width="9.140625" style="3"/>
    <col min="15569" max="15569" width="7.5703125" style="3" customWidth="1"/>
    <col min="15570" max="15570" width="48.5703125" style="3" customWidth="1"/>
    <col min="15571" max="15571" width="43.5703125" style="3" customWidth="1"/>
    <col min="15572" max="15575" width="0" style="3" hidden="1" customWidth="1"/>
    <col min="15576" max="15576" width="19.5703125" style="3" customWidth="1"/>
    <col min="15577" max="15577" width="16.5703125" style="3" customWidth="1"/>
    <col min="15578" max="15578" width="16.7109375" style="3" customWidth="1"/>
    <col min="15579" max="15581" width="19.5703125" style="3" customWidth="1"/>
    <col min="15582" max="15582" width="21" style="3" customWidth="1"/>
    <col min="15583" max="15583" width="22.42578125" style="3" customWidth="1"/>
    <col min="15584" max="15584" width="24.85546875" style="3" customWidth="1"/>
    <col min="15585" max="15585" width="22.7109375" style="3" customWidth="1"/>
    <col min="15586" max="15586" width="22.5703125" style="3" customWidth="1"/>
    <col min="15587" max="15587" width="16.42578125" style="3" bestFit="1" customWidth="1"/>
    <col min="15588" max="15824" width="9.140625" style="3"/>
    <col min="15825" max="15825" width="7.5703125" style="3" customWidth="1"/>
    <col min="15826" max="15826" width="48.5703125" style="3" customWidth="1"/>
    <col min="15827" max="15827" width="43.5703125" style="3" customWidth="1"/>
    <col min="15828" max="15831" width="0" style="3" hidden="1" customWidth="1"/>
    <col min="15832" max="15832" width="19.5703125" style="3" customWidth="1"/>
    <col min="15833" max="15833" width="16.5703125" style="3" customWidth="1"/>
    <col min="15834" max="15834" width="16.7109375" style="3" customWidth="1"/>
    <col min="15835" max="15837" width="19.5703125" style="3" customWidth="1"/>
    <col min="15838" max="15838" width="21" style="3" customWidth="1"/>
    <col min="15839" max="15839" width="22.42578125" style="3" customWidth="1"/>
    <col min="15840" max="15840" width="24.85546875" style="3" customWidth="1"/>
    <col min="15841" max="15841" width="22.7109375" style="3" customWidth="1"/>
    <col min="15842" max="15842" width="22.5703125" style="3" customWidth="1"/>
    <col min="15843" max="15843" width="16.42578125" style="3" bestFit="1" customWidth="1"/>
    <col min="15844" max="16080" width="9.140625" style="3"/>
    <col min="16081" max="16081" width="7.5703125" style="3" customWidth="1"/>
    <col min="16082" max="16082" width="48.5703125" style="3" customWidth="1"/>
    <col min="16083" max="16083" width="43.5703125" style="3" customWidth="1"/>
    <col min="16084" max="16087" width="0" style="3" hidden="1" customWidth="1"/>
    <col min="16088" max="16088" width="19.5703125" style="3" customWidth="1"/>
    <col min="16089" max="16089" width="16.5703125" style="3" customWidth="1"/>
    <col min="16090" max="16090" width="16.7109375" style="3" customWidth="1"/>
    <col min="16091" max="16093" width="19.5703125" style="3" customWidth="1"/>
    <col min="16094" max="16094" width="21" style="3" customWidth="1"/>
    <col min="16095" max="16095" width="22.42578125" style="3" customWidth="1"/>
    <col min="16096" max="16096" width="24.85546875" style="3" customWidth="1"/>
    <col min="16097" max="16097" width="22.7109375" style="3" customWidth="1"/>
    <col min="16098" max="16098" width="22.5703125" style="3" customWidth="1"/>
    <col min="16099" max="16099" width="16.42578125" style="3" bestFit="1" customWidth="1"/>
    <col min="16100" max="16384" width="9.140625" style="3"/>
  </cols>
  <sheetData>
    <row r="1" spans="1:10" s="4" customFormat="1" ht="106.5" customHeight="1">
      <c r="A1" s="26"/>
      <c r="B1" s="27"/>
      <c r="C1" s="28"/>
      <c r="D1" s="13"/>
      <c r="E1" s="13"/>
      <c r="F1" s="68" t="s">
        <v>159</v>
      </c>
      <c r="G1" s="68"/>
      <c r="H1" s="68"/>
      <c r="I1" s="68"/>
      <c r="J1" s="68"/>
    </row>
    <row r="2" spans="1:10" s="4" customFormat="1" ht="91.5" customHeight="1">
      <c r="A2" s="26"/>
      <c r="B2" s="27"/>
      <c r="C2" s="28"/>
      <c r="D2" s="13"/>
      <c r="E2" s="13"/>
      <c r="F2" s="68" t="s">
        <v>51</v>
      </c>
      <c r="G2" s="68"/>
      <c r="H2" s="68"/>
      <c r="I2" s="68"/>
      <c r="J2" s="68"/>
    </row>
    <row r="3" spans="1:10" s="4" customFormat="1" ht="59.25" customHeight="1">
      <c r="A3" s="69" t="s">
        <v>4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ht="26.25" customHeight="1">
      <c r="A4" s="70" t="s">
        <v>5</v>
      </c>
      <c r="B4" s="70"/>
      <c r="C4" s="70"/>
      <c r="D4" s="70"/>
      <c r="E4" s="70"/>
      <c r="F4" s="70"/>
      <c r="G4" s="70"/>
      <c r="H4" s="70"/>
      <c r="I4" s="70"/>
      <c r="J4" s="70"/>
    </row>
    <row r="5" spans="1:10" ht="26.25" customHeight="1">
      <c r="A5" s="71" t="s">
        <v>155</v>
      </c>
      <c r="B5" s="71"/>
      <c r="C5" s="71"/>
      <c r="D5" s="71"/>
      <c r="E5" s="71"/>
      <c r="F5" s="71"/>
      <c r="G5" s="71"/>
      <c r="H5" s="71"/>
      <c r="I5" s="71"/>
      <c r="J5" s="71"/>
    </row>
    <row r="6" spans="1:10">
      <c r="J6" s="9"/>
    </row>
    <row r="7" spans="1:10" s="12" customFormat="1" ht="18" customHeight="1">
      <c r="A7" s="66" t="s">
        <v>6</v>
      </c>
      <c r="B7" s="66" t="s">
        <v>7</v>
      </c>
      <c r="C7" s="66" t="s">
        <v>8</v>
      </c>
      <c r="D7" s="67" t="s">
        <v>9</v>
      </c>
      <c r="E7" s="67"/>
      <c r="F7" s="67"/>
      <c r="G7" s="67"/>
      <c r="H7" s="67"/>
      <c r="I7" s="67"/>
      <c r="J7" s="67"/>
    </row>
    <row r="8" spans="1:10" s="12" customFormat="1" ht="18" customHeight="1">
      <c r="A8" s="66"/>
      <c r="B8" s="66"/>
      <c r="C8" s="66"/>
      <c r="D8" s="67"/>
      <c r="E8" s="67"/>
      <c r="F8" s="67"/>
      <c r="G8" s="67"/>
      <c r="H8" s="67"/>
      <c r="I8" s="67"/>
      <c r="J8" s="67"/>
    </row>
    <row r="9" spans="1:10" s="12" customFormat="1" ht="57.75" customHeight="1">
      <c r="A9" s="66"/>
      <c r="B9" s="66"/>
      <c r="C9" s="66"/>
      <c r="D9" s="17" t="s">
        <v>0</v>
      </c>
      <c r="E9" s="17" t="s">
        <v>1</v>
      </c>
      <c r="F9" s="17" t="s">
        <v>34</v>
      </c>
      <c r="G9" s="18" t="s">
        <v>35</v>
      </c>
      <c r="H9" s="18" t="s">
        <v>36</v>
      </c>
      <c r="I9" s="18" t="s">
        <v>37</v>
      </c>
      <c r="J9" s="18" t="s">
        <v>10</v>
      </c>
    </row>
    <row r="10" spans="1:10" s="6" customFormat="1">
      <c r="A10" s="29">
        <v>1</v>
      </c>
      <c r="B10" s="29">
        <v>2</v>
      </c>
      <c r="C10" s="16">
        <v>3</v>
      </c>
      <c r="D10" s="14">
        <v>4</v>
      </c>
      <c r="E10" s="14">
        <v>5</v>
      </c>
      <c r="F10" s="14">
        <v>6</v>
      </c>
      <c r="G10" s="16">
        <v>7</v>
      </c>
      <c r="H10" s="16">
        <v>8</v>
      </c>
      <c r="I10" s="16">
        <v>9</v>
      </c>
      <c r="J10" s="16">
        <v>10</v>
      </c>
    </row>
    <row r="11" spans="1:10" s="5" customFormat="1" ht="20.25">
      <c r="A11" s="30"/>
      <c r="B11" s="31" t="s">
        <v>11</v>
      </c>
      <c r="C11" s="32"/>
      <c r="D11" s="19">
        <f>D12+D30</f>
        <v>1665242.2800000003</v>
      </c>
      <c r="E11" s="19">
        <f t="shared" ref="E11:G11" si="0">E12+E30</f>
        <v>1885897.7499999995</v>
      </c>
      <c r="F11" s="19">
        <f t="shared" si="0"/>
        <v>1913266.6399999997</v>
      </c>
      <c r="G11" s="19">
        <f t="shared" si="0"/>
        <v>2097837.08</v>
      </c>
      <c r="H11" s="19">
        <f t="shared" ref="H11:I11" si="1">H12+H30</f>
        <v>1863246.72</v>
      </c>
      <c r="I11" s="19">
        <f t="shared" si="1"/>
        <v>1829004.4999999995</v>
      </c>
      <c r="J11" s="19">
        <f>SUM(D11:I11)</f>
        <v>11254494.970000001</v>
      </c>
    </row>
    <row r="12" spans="1:10" s="5" customFormat="1" ht="56.25">
      <c r="A12" s="73"/>
      <c r="B12" s="72"/>
      <c r="C12" s="33" t="s">
        <v>12</v>
      </c>
      <c r="D12" s="19">
        <f t="shared" ref="D12:F12" si="2">D32+D201+D244</f>
        <v>1632893.5100000002</v>
      </c>
      <c r="E12" s="19">
        <f t="shared" si="2"/>
        <v>1829113.7599999995</v>
      </c>
      <c r="F12" s="19">
        <f t="shared" si="2"/>
        <v>1854974.6199999996</v>
      </c>
      <c r="G12" s="58">
        <f>G32+G201+G244</f>
        <v>2034048.84</v>
      </c>
      <c r="H12" s="58">
        <f t="shared" ref="H12:I12" si="3">H32+H201+H244</f>
        <v>1804515.5</v>
      </c>
      <c r="I12" s="58">
        <f t="shared" si="3"/>
        <v>1770273.2799999996</v>
      </c>
      <c r="J12" s="58">
        <f t="shared" ref="J12:J75" si="4">SUM(D12:I12)</f>
        <v>10925819.509999998</v>
      </c>
    </row>
    <row r="13" spans="1:10" s="5" customFormat="1" ht="37.5">
      <c r="A13" s="73"/>
      <c r="B13" s="72"/>
      <c r="C13" s="33" t="s">
        <v>83</v>
      </c>
      <c r="D13" s="19">
        <f>D15+D16+D17+D14</f>
        <v>226606.58</v>
      </c>
      <c r="E13" s="19">
        <f t="shared" ref="E13:G13" si="5">E15+E16+E17+E14</f>
        <v>207938.57</v>
      </c>
      <c r="F13" s="19">
        <f t="shared" si="5"/>
        <v>135718.20000000001</v>
      </c>
      <c r="G13" s="58">
        <f t="shared" si="5"/>
        <v>193724.97</v>
      </c>
      <c r="H13" s="58">
        <f t="shared" ref="H13:I13" si="6">H15+H16+H17+H14</f>
        <v>132766.18</v>
      </c>
      <c r="I13" s="58">
        <f t="shared" si="6"/>
        <v>131151.06</v>
      </c>
      <c r="J13" s="58">
        <f t="shared" si="4"/>
        <v>1027905.56</v>
      </c>
    </row>
    <row r="14" spans="1:10" s="5" customFormat="1" ht="56.25">
      <c r="A14" s="73"/>
      <c r="B14" s="72"/>
      <c r="C14" s="33" t="s">
        <v>65</v>
      </c>
      <c r="D14" s="19">
        <f>D36</f>
        <v>181048.87</v>
      </c>
      <c r="E14" s="19">
        <f t="shared" ref="E14:G14" si="7">E36</f>
        <v>0</v>
      </c>
      <c r="F14" s="19">
        <f t="shared" si="7"/>
        <v>0</v>
      </c>
      <c r="G14" s="19">
        <f t="shared" si="7"/>
        <v>0</v>
      </c>
      <c r="H14" s="19">
        <f t="shared" ref="H14:I14" si="8">H36</f>
        <v>0</v>
      </c>
      <c r="I14" s="19">
        <f t="shared" si="8"/>
        <v>0</v>
      </c>
      <c r="J14" s="19">
        <f t="shared" si="4"/>
        <v>181048.87</v>
      </c>
    </row>
    <row r="15" spans="1:10" s="5" customFormat="1" ht="75">
      <c r="A15" s="73"/>
      <c r="B15" s="72"/>
      <c r="C15" s="33" t="s">
        <v>82</v>
      </c>
      <c r="D15" s="19">
        <f t="shared" ref="D15:G15" si="9">D34+D218+D246</f>
        <v>43677.71</v>
      </c>
      <c r="E15" s="19">
        <f t="shared" si="9"/>
        <v>118261.5</v>
      </c>
      <c r="F15" s="19">
        <f>F34+F218+F246</f>
        <v>121104.32000000001</v>
      </c>
      <c r="G15" s="19">
        <f t="shared" si="9"/>
        <v>193619.13</v>
      </c>
      <c r="H15" s="19">
        <f t="shared" ref="H15:I15" si="10">H34+H218+H246</f>
        <v>132766.18</v>
      </c>
      <c r="I15" s="19">
        <f t="shared" si="10"/>
        <v>131151.06</v>
      </c>
      <c r="J15" s="19">
        <f t="shared" si="4"/>
        <v>740579.90000000014</v>
      </c>
    </row>
    <row r="16" spans="1:10" s="5" customFormat="1" ht="37.5">
      <c r="A16" s="73"/>
      <c r="B16" s="72"/>
      <c r="C16" s="33" t="s">
        <v>44</v>
      </c>
      <c r="D16" s="19">
        <f>D35+D219+D247</f>
        <v>1880</v>
      </c>
      <c r="E16" s="19">
        <f>E35</f>
        <v>89610.08</v>
      </c>
      <c r="F16" s="19">
        <f>F35</f>
        <v>14526.35</v>
      </c>
      <c r="G16" s="19">
        <f t="shared" ref="G16" si="11">G35</f>
        <v>0</v>
      </c>
      <c r="H16" s="19">
        <f t="shared" ref="H16:I16" si="12">H35</f>
        <v>0</v>
      </c>
      <c r="I16" s="19">
        <f t="shared" si="12"/>
        <v>0</v>
      </c>
      <c r="J16" s="19">
        <f t="shared" si="4"/>
        <v>106016.43000000001</v>
      </c>
    </row>
    <row r="17" spans="1:10" s="5" customFormat="1" ht="93.75">
      <c r="A17" s="73"/>
      <c r="B17" s="72"/>
      <c r="C17" s="33" t="s">
        <v>156</v>
      </c>
      <c r="D17" s="19">
        <v>0</v>
      </c>
      <c r="E17" s="19">
        <f>E247</f>
        <v>66.989999999999995</v>
      </c>
      <c r="F17" s="19">
        <f>F262</f>
        <v>87.53</v>
      </c>
      <c r="G17" s="54">
        <f t="shared" ref="G17" si="13">G262</f>
        <v>105.84</v>
      </c>
      <c r="H17" s="54">
        <f t="shared" ref="H17:I17" si="14">H262</f>
        <v>0</v>
      </c>
      <c r="I17" s="19">
        <f t="shared" si="14"/>
        <v>0</v>
      </c>
      <c r="J17" s="19">
        <f t="shared" si="4"/>
        <v>260.36</v>
      </c>
    </row>
    <row r="18" spans="1:10" s="5" customFormat="1" ht="37.5">
      <c r="A18" s="73"/>
      <c r="B18" s="72"/>
      <c r="C18" s="33" t="s">
        <v>62</v>
      </c>
      <c r="D18" s="19">
        <f>D19+D20+D21+D22</f>
        <v>744766.56</v>
      </c>
      <c r="E18" s="19">
        <f t="shared" ref="E18:G18" si="15">E19+E20+E21+E22</f>
        <v>886418.29</v>
      </c>
      <c r="F18" s="19">
        <f t="shared" si="15"/>
        <v>929856.39999999991</v>
      </c>
      <c r="G18" s="54">
        <f t="shared" si="15"/>
        <v>955682.92</v>
      </c>
      <c r="H18" s="54">
        <f t="shared" ref="H18:I18" si="16">H19+H20+H21+H22</f>
        <v>867387.34000000008</v>
      </c>
      <c r="I18" s="19">
        <f t="shared" si="16"/>
        <v>846895.73</v>
      </c>
      <c r="J18" s="19">
        <f t="shared" si="4"/>
        <v>5231007.24</v>
      </c>
    </row>
    <row r="19" spans="1:10" s="5" customFormat="1" ht="37.5">
      <c r="A19" s="73"/>
      <c r="B19" s="72"/>
      <c r="C19" s="33" t="s">
        <v>64</v>
      </c>
      <c r="D19" s="19">
        <f t="shared" ref="D19:F19" si="17">D38+D249</f>
        <v>714881.09</v>
      </c>
      <c r="E19" s="19">
        <f t="shared" si="17"/>
        <v>750988.88000000012</v>
      </c>
      <c r="F19" s="19">
        <f t="shared" si="17"/>
        <v>878132.96</v>
      </c>
      <c r="G19" s="54">
        <f>G38+G249</f>
        <v>935136.46000000008</v>
      </c>
      <c r="H19" s="54">
        <f t="shared" ref="H19:I19" si="18">H38+H249</f>
        <v>845692.32000000007</v>
      </c>
      <c r="I19" s="19">
        <f t="shared" si="18"/>
        <v>824555.71</v>
      </c>
      <c r="J19" s="19">
        <f t="shared" si="4"/>
        <v>4949387.42</v>
      </c>
    </row>
    <row r="20" spans="1:10" s="5" customFormat="1" ht="37.5">
      <c r="A20" s="73"/>
      <c r="B20" s="72"/>
      <c r="C20" s="33" t="s">
        <v>67</v>
      </c>
      <c r="D20" s="19">
        <f t="shared" ref="D20:F20" si="19">D207+D250</f>
        <v>18209.16</v>
      </c>
      <c r="E20" s="19">
        <f t="shared" si="19"/>
        <v>18951.07</v>
      </c>
      <c r="F20" s="19">
        <f t="shared" si="19"/>
        <v>19417.689999999999</v>
      </c>
      <c r="G20" s="54">
        <f>G207+G250</f>
        <v>20546.46</v>
      </c>
      <c r="H20" s="54">
        <f t="shared" ref="H20:I20" si="20">H207+H250</f>
        <v>21695.02</v>
      </c>
      <c r="I20" s="19">
        <f t="shared" si="20"/>
        <v>22340.02</v>
      </c>
      <c r="J20" s="19">
        <f t="shared" si="4"/>
        <v>121159.42000000001</v>
      </c>
    </row>
    <row r="21" spans="1:10" s="5" customFormat="1" ht="56.25">
      <c r="A21" s="73"/>
      <c r="B21" s="72"/>
      <c r="C21" s="33" t="s">
        <v>52</v>
      </c>
      <c r="D21" s="19">
        <f>D39</f>
        <v>11556.31</v>
      </c>
      <c r="E21" s="19">
        <f t="shared" ref="E21:G21" si="21">E39</f>
        <v>0</v>
      </c>
      <c r="F21" s="19">
        <f t="shared" si="21"/>
        <v>0</v>
      </c>
      <c r="G21" s="54">
        <f t="shared" si="21"/>
        <v>0</v>
      </c>
      <c r="H21" s="54">
        <f t="shared" ref="H21:I21" si="22">H39</f>
        <v>0</v>
      </c>
      <c r="I21" s="19">
        <f t="shared" si="22"/>
        <v>0</v>
      </c>
      <c r="J21" s="19">
        <f t="shared" si="4"/>
        <v>11556.31</v>
      </c>
    </row>
    <row r="22" spans="1:10" s="5" customFormat="1" ht="37.5">
      <c r="A22" s="73"/>
      <c r="B22" s="72"/>
      <c r="C22" s="33" t="s">
        <v>44</v>
      </c>
      <c r="D22" s="19">
        <f t="shared" ref="D22:G22" si="23">D193</f>
        <v>120</v>
      </c>
      <c r="E22" s="19">
        <f t="shared" si="23"/>
        <v>116478.34</v>
      </c>
      <c r="F22" s="19">
        <f t="shared" si="23"/>
        <v>32305.75</v>
      </c>
      <c r="G22" s="54">
        <f t="shared" si="23"/>
        <v>0</v>
      </c>
      <c r="H22" s="54">
        <f t="shared" ref="H22:I22" si="24">H193</f>
        <v>0</v>
      </c>
      <c r="I22" s="19">
        <f t="shared" si="24"/>
        <v>0</v>
      </c>
      <c r="J22" s="19">
        <f t="shared" si="4"/>
        <v>148904.09</v>
      </c>
    </row>
    <row r="23" spans="1:10" s="5" customFormat="1" ht="37.5">
      <c r="A23" s="73"/>
      <c r="B23" s="72"/>
      <c r="C23" s="33" t="s">
        <v>63</v>
      </c>
      <c r="D23" s="19">
        <f>D24+D25+D26+D27</f>
        <v>661520.36999999988</v>
      </c>
      <c r="E23" s="19">
        <f t="shared" ref="E23:G23" si="25">E24+E25+E26+E27</f>
        <v>734756.90000000014</v>
      </c>
      <c r="F23" s="19">
        <f t="shared" si="25"/>
        <v>789400.01999999979</v>
      </c>
      <c r="G23" s="54">
        <f t="shared" si="25"/>
        <v>884640.95000000007</v>
      </c>
      <c r="H23" s="54">
        <f t="shared" ref="H23:I23" si="26">H24+H25+H26+H27</f>
        <v>804361.9800000001</v>
      </c>
      <c r="I23" s="19">
        <f t="shared" si="26"/>
        <v>792226.48999999987</v>
      </c>
      <c r="J23" s="19">
        <f t="shared" si="4"/>
        <v>4666906.71</v>
      </c>
    </row>
    <row r="24" spans="1:10" s="10" customFormat="1" ht="37.5">
      <c r="A24" s="73"/>
      <c r="B24" s="72"/>
      <c r="C24" s="33" t="s">
        <v>66</v>
      </c>
      <c r="D24" s="19">
        <f t="shared" ref="D24:G24" si="27">D42+D252</f>
        <v>658417.09</v>
      </c>
      <c r="E24" s="19">
        <f t="shared" si="27"/>
        <v>729977.35000000021</v>
      </c>
      <c r="F24" s="19">
        <f t="shared" si="27"/>
        <v>773041.33999999985</v>
      </c>
      <c r="G24" s="54">
        <f t="shared" si="27"/>
        <v>872571.56</v>
      </c>
      <c r="H24" s="54">
        <f t="shared" ref="H24:I24" si="28">H42+H252</f>
        <v>803079.17</v>
      </c>
      <c r="I24" s="19">
        <f t="shared" si="28"/>
        <v>790943.74999999988</v>
      </c>
      <c r="J24" s="19">
        <f t="shared" si="4"/>
        <v>4628030.26</v>
      </c>
    </row>
    <row r="25" spans="1:10" s="10" customFormat="1" ht="37.5">
      <c r="A25" s="73"/>
      <c r="B25" s="72"/>
      <c r="C25" s="33" t="s">
        <v>44</v>
      </c>
      <c r="D25" s="19">
        <f>D43</f>
        <v>20.2</v>
      </c>
      <c r="E25" s="19">
        <f t="shared" ref="E25:G26" si="29">E43</f>
        <v>3643.35</v>
      </c>
      <c r="F25" s="19">
        <f t="shared" si="29"/>
        <v>15112.69</v>
      </c>
      <c r="G25" s="54">
        <f t="shared" si="29"/>
        <v>10700</v>
      </c>
      <c r="H25" s="54">
        <f t="shared" ref="H25:I25" si="30">H43</f>
        <v>0</v>
      </c>
      <c r="I25" s="19">
        <f t="shared" si="30"/>
        <v>0</v>
      </c>
      <c r="J25" s="19">
        <f t="shared" si="4"/>
        <v>29476.240000000002</v>
      </c>
    </row>
    <row r="26" spans="1:10" s="10" customFormat="1" ht="56.25">
      <c r="A26" s="73"/>
      <c r="B26" s="72"/>
      <c r="C26" s="33" t="s">
        <v>69</v>
      </c>
      <c r="D26" s="19">
        <f>D44</f>
        <v>1945.51</v>
      </c>
      <c r="E26" s="19">
        <f>E44</f>
        <v>0</v>
      </c>
      <c r="F26" s="19">
        <f t="shared" si="29"/>
        <v>0</v>
      </c>
      <c r="G26" s="54">
        <f t="shared" si="29"/>
        <v>0</v>
      </c>
      <c r="H26" s="54">
        <f t="shared" ref="H26:I26" si="31">H44</f>
        <v>0</v>
      </c>
      <c r="I26" s="19">
        <f t="shared" si="31"/>
        <v>0</v>
      </c>
      <c r="J26" s="19">
        <f t="shared" si="4"/>
        <v>1945.51</v>
      </c>
    </row>
    <row r="27" spans="1:10" s="5" customFormat="1" ht="56.25">
      <c r="A27" s="73"/>
      <c r="B27" s="72"/>
      <c r="C27" s="33" t="s">
        <v>84</v>
      </c>
      <c r="D27" s="19">
        <f t="shared" ref="D27:G27" si="32">D253</f>
        <v>1137.57</v>
      </c>
      <c r="E27" s="19">
        <f>E253</f>
        <v>1136.2</v>
      </c>
      <c r="F27" s="19">
        <f>F253</f>
        <v>1245.99</v>
      </c>
      <c r="G27" s="54">
        <f t="shared" si="32"/>
        <v>1369.39</v>
      </c>
      <c r="H27" s="54">
        <f t="shared" ref="H27:I27" si="33">H253</f>
        <v>1282.81</v>
      </c>
      <c r="I27" s="19">
        <f t="shared" si="33"/>
        <v>1282.74</v>
      </c>
      <c r="J27" s="19">
        <f t="shared" si="4"/>
        <v>7454.7000000000007</v>
      </c>
    </row>
    <row r="28" spans="1:10" s="5" customFormat="1" ht="37.5">
      <c r="A28" s="73"/>
      <c r="B28" s="72"/>
      <c r="C28" s="33" t="s">
        <v>28</v>
      </c>
      <c r="D28" s="19">
        <v>0</v>
      </c>
      <c r="E28" s="19">
        <v>0</v>
      </c>
      <c r="F28" s="19">
        <v>0</v>
      </c>
      <c r="G28" s="54">
        <v>0</v>
      </c>
      <c r="H28" s="54">
        <v>0</v>
      </c>
      <c r="I28" s="19">
        <v>0</v>
      </c>
      <c r="J28" s="19">
        <f t="shared" si="4"/>
        <v>0</v>
      </c>
    </row>
    <row r="29" spans="1:10" s="5" customFormat="1" ht="20.25">
      <c r="A29" s="73"/>
      <c r="B29" s="72"/>
      <c r="C29" s="33" t="s">
        <v>29</v>
      </c>
      <c r="D29" s="19">
        <v>0</v>
      </c>
      <c r="E29" s="19">
        <v>0</v>
      </c>
      <c r="F29" s="19">
        <v>0</v>
      </c>
      <c r="G29" s="54">
        <v>0</v>
      </c>
      <c r="H29" s="54">
        <v>0</v>
      </c>
      <c r="I29" s="19">
        <v>0</v>
      </c>
      <c r="J29" s="19">
        <f t="shared" si="4"/>
        <v>0</v>
      </c>
    </row>
    <row r="30" spans="1:10" s="5" customFormat="1" ht="20.25">
      <c r="A30" s="73"/>
      <c r="B30" s="72"/>
      <c r="C30" s="33" t="s">
        <v>30</v>
      </c>
      <c r="D30" s="19">
        <f t="shared" ref="D30:G30" si="34">D47+D213+D256</f>
        <v>32348.77</v>
      </c>
      <c r="E30" s="19">
        <f t="shared" si="34"/>
        <v>56783.99</v>
      </c>
      <c r="F30" s="19">
        <f t="shared" si="34"/>
        <v>58292.020000000004</v>
      </c>
      <c r="G30" s="54">
        <f t="shared" si="34"/>
        <v>63788.24</v>
      </c>
      <c r="H30" s="54">
        <f t="shared" ref="H30:I30" si="35">H47+H213+H256</f>
        <v>58731.22</v>
      </c>
      <c r="I30" s="19">
        <f t="shared" si="35"/>
        <v>58731.22</v>
      </c>
      <c r="J30" s="19">
        <f t="shared" si="4"/>
        <v>328675.45999999996</v>
      </c>
    </row>
    <row r="31" spans="1:10" s="5" customFormat="1" ht="75">
      <c r="A31" s="34" t="s">
        <v>3</v>
      </c>
      <c r="B31" s="35" t="s">
        <v>15</v>
      </c>
      <c r="C31" s="32"/>
      <c r="D31" s="19">
        <f>D32+D47</f>
        <v>1615380.7500000002</v>
      </c>
      <c r="E31" s="19">
        <f>E32+E47</f>
        <v>1833843.5399999996</v>
      </c>
      <c r="F31" s="19">
        <f t="shared" ref="F31:I31" si="36">F32+F47</f>
        <v>1858952.8799999997</v>
      </c>
      <c r="G31" s="54">
        <f t="shared" si="36"/>
        <v>2037168.33</v>
      </c>
      <c r="H31" s="54">
        <f t="shared" si="36"/>
        <v>1803879.8399999999</v>
      </c>
      <c r="I31" s="19">
        <f t="shared" si="36"/>
        <v>1768967.7899999996</v>
      </c>
      <c r="J31" s="19">
        <f>SUM(D31:I31)</f>
        <v>10918193.129999999</v>
      </c>
    </row>
    <row r="32" spans="1:10" s="5" customFormat="1" ht="20.25">
      <c r="A32" s="74"/>
      <c r="B32" s="75"/>
      <c r="C32" s="36" t="s">
        <v>16</v>
      </c>
      <c r="D32" s="20">
        <f>D50+D65+D80+D95+D110+D125+D185+D155+D140+D170</f>
        <v>1583031.9800000002</v>
      </c>
      <c r="E32" s="20">
        <f t="shared" ref="E32:I32" si="37">E50+E65+E80+E95+E110+E125+E185+E155+E140+E170</f>
        <v>1777059.5499999996</v>
      </c>
      <c r="F32" s="20">
        <f t="shared" si="37"/>
        <v>1800660.8599999996</v>
      </c>
      <c r="G32" s="59">
        <f>G50+G65+G80+G95+G110+G125+G185+G155+G140+G170</f>
        <v>1973380.09</v>
      </c>
      <c r="H32" s="59">
        <f t="shared" si="37"/>
        <v>1745148.6199999999</v>
      </c>
      <c r="I32" s="60">
        <f t="shared" si="37"/>
        <v>1710236.5699999996</v>
      </c>
      <c r="J32" s="58">
        <f>SUM(D32:I32)</f>
        <v>10589517.67</v>
      </c>
    </row>
    <row r="33" spans="1:10" s="5" customFormat="1" ht="37.5">
      <c r="A33" s="74"/>
      <c r="B33" s="75"/>
      <c r="C33" s="36" t="s">
        <v>111</v>
      </c>
      <c r="D33" s="20">
        <f>D34+D35+D36</f>
        <v>226606.58</v>
      </c>
      <c r="E33" s="20">
        <f t="shared" ref="E33:I33" si="38">E34+E35+E36</f>
        <v>207726.06</v>
      </c>
      <c r="F33" s="20">
        <f t="shared" si="38"/>
        <v>135457.1</v>
      </c>
      <c r="G33" s="59">
        <f t="shared" si="38"/>
        <v>193418.73</v>
      </c>
      <c r="H33" s="59">
        <f t="shared" si="38"/>
        <v>132766.18</v>
      </c>
      <c r="I33" s="60">
        <f t="shared" si="38"/>
        <v>131151.06</v>
      </c>
      <c r="J33" s="58">
        <f t="shared" si="4"/>
        <v>1027125.71</v>
      </c>
    </row>
    <row r="34" spans="1:10" s="5" customFormat="1" ht="37.5">
      <c r="A34" s="74"/>
      <c r="B34" s="75"/>
      <c r="C34" s="36" t="s">
        <v>112</v>
      </c>
      <c r="D34" s="20">
        <f t="shared" ref="D34:I35" si="39">D52+D67+D82+D97+D112+D127+D157+D187</f>
        <v>43677.71</v>
      </c>
      <c r="E34" s="20">
        <f t="shared" si="39"/>
        <v>118115.98</v>
      </c>
      <c r="F34" s="20">
        <f>F52+F67+F82+F97+F112+F127+F157+F187+F142+F172</f>
        <v>120930.75</v>
      </c>
      <c r="G34" s="59">
        <f t="shared" ref="G34:I34" si="40">G52+G67+G82+G97+G112+G127+G157+G187+G142+G172</f>
        <v>193418.73</v>
      </c>
      <c r="H34" s="59">
        <f t="shared" si="40"/>
        <v>132766.18</v>
      </c>
      <c r="I34" s="60">
        <f t="shared" si="40"/>
        <v>131151.06</v>
      </c>
      <c r="J34" s="58">
        <f t="shared" si="4"/>
        <v>740060.41000000015</v>
      </c>
    </row>
    <row r="35" spans="1:10" s="5" customFormat="1" ht="37.5">
      <c r="A35" s="74"/>
      <c r="B35" s="75"/>
      <c r="C35" s="36" t="s">
        <v>44</v>
      </c>
      <c r="D35" s="20">
        <f t="shared" si="39"/>
        <v>1880</v>
      </c>
      <c r="E35" s="20">
        <f t="shared" si="39"/>
        <v>89610.08</v>
      </c>
      <c r="F35" s="20">
        <f t="shared" si="39"/>
        <v>14526.35</v>
      </c>
      <c r="G35" s="59">
        <f t="shared" si="39"/>
        <v>0</v>
      </c>
      <c r="H35" s="59">
        <f t="shared" si="39"/>
        <v>0</v>
      </c>
      <c r="I35" s="60">
        <f t="shared" si="39"/>
        <v>0</v>
      </c>
      <c r="J35" s="58">
        <f t="shared" si="4"/>
        <v>106016.43000000001</v>
      </c>
    </row>
    <row r="36" spans="1:10" s="5" customFormat="1" ht="56.25">
      <c r="A36" s="74"/>
      <c r="B36" s="75"/>
      <c r="C36" s="36" t="s">
        <v>69</v>
      </c>
      <c r="D36" s="20">
        <f>D189</f>
        <v>181048.87</v>
      </c>
      <c r="E36" s="20">
        <f t="shared" ref="E36:I36" si="41">E189</f>
        <v>0</v>
      </c>
      <c r="F36" s="20">
        <f t="shared" si="41"/>
        <v>0</v>
      </c>
      <c r="G36" s="59">
        <f t="shared" si="41"/>
        <v>0</v>
      </c>
      <c r="H36" s="59">
        <f t="shared" si="41"/>
        <v>0</v>
      </c>
      <c r="I36" s="60">
        <f t="shared" si="41"/>
        <v>0</v>
      </c>
      <c r="J36" s="58">
        <f t="shared" si="4"/>
        <v>181048.87</v>
      </c>
    </row>
    <row r="37" spans="1:10" s="5" customFormat="1" ht="37.5">
      <c r="A37" s="74"/>
      <c r="B37" s="75"/>
      <c r="C37" s="36" t="s">
        <v>85</v>
      </c>
      <c r="D37" s="20">
        <f>D38+D39+D40</f>
        <v>726557.4</v>
      </c>
      <c r="E37" s="20">
        <f t="shared" ref="E37:I37" si="42">E38+E39+E40</f>
        <v>867467.22000000009</v>
      </c>
      <c r="F37" s="20">
        <f t="shared" si="42"/>
        <v>910438.71</v>
      </c>
      <c r="G37" s="59">
        <f>G38+G39+G40</f>
        <v>935136.46000000008</v>
      </c>
      <c r="H37" s="59">
        <f t="shared" si="42"/>
        <v>845692.32000000007</v>
      </c>
      <c r="I37" s="60">
        <f t="shared" si="42"/>
        <v>824555.71</v>
      </c>
      <c r="J37" s="58">
        <f t="shared" si="4"/>
        <v>5109847.82</v>
      </c>
    </row>
    <row r="38" spans="1:10" s="5" customFormat="1" ht="37.5">
      <c r="A38" s="74"/>
      <c r="B38" s="75"/>
      <c r="C38" s="36" t="s">
        <v>86</v>
      </c>
      <c r="D38" s="20">
        <f>D55+D70+D85+D100+D115+D130+D191+D160+D145+D175</f>
        <v>714881.09</v>
      </c>
      <c r="E38" s="20">
        <f t="shared" ref="E38:I38" si="43">E55+E70+E85+E100+E115+E130+E191+E160+E145+E175</f>
        <v>750988.88000000012</v>
      </c>
      <c r="F38" s="20">
        <f t="shared" si="43"/>
        <v>878132.96</v>
      </c>
      <c r="G38" s="59">
        <f>G55+G70+G85+G100+G115+G130+G191+G160+G145+G175</f>
        <v>935136.46000000008</v>
      </c>
      <c r="H38" s="59">
        <f t="shared" si="43"/>
        <v>845692.32000000007</v>
      </c>
      <c r="I38" s="60">
        <f t="shared" si="43"/>
        <v>824555.71</v>
      </c>
      <c r="J38" s="58">
        <f t="shared" si="4"/>
        <v>4949387.42</v>
      </c>
    </row>
    <row r="39" spans="1:10" s="5" customFormat="1" ht="56.25">
      <c r="A39" s="74"/>
      <c r="B39" s="75"/>
      <c r="C39" s="36" t="s">
        <v>113</v>
      </c>
      <c r="D39" s="20">
        <f t="shared" ref="D39:I40" si="44">D56+D71+D86+D101+D116+D131+D161+D192</f>
        <v>11556.31</v>
      </c>
      <c r="E39" s="20">
        <f t="shared" si="44"/>
        <v>0</v>
      </c>
      <c r="F39" s="20">
        <f t="shared" si="44"/>
        <v>0</v>
      </c>
      <c r="G39" s="59">
        <f t="shared" si="44"/>
        <v>0</v>
      </c>
      <c r="H39" s="59">
        <f t="shared" si="44"/>
        <v>0</v>
      </c>
      <c r="I39" s="60">
        <f t="shared" si="44"/>
        <v>0</v>
      </c>
      <c r="J39" s="58">
        <f t="shared" si="4"/>
        <v>11556.31</v>
      </c>
    </row>
    <row r="40" spans="1:10" s="5" customFormat="1" ht="56.25">
      <c r="A40" s="74"/>
      <c r="B40" s="75"/>
      <c r="C40" s="36" t="s">
        <v>68</v>
      </c>
      <c r="D40" s="20">
        <f t="shared" si="44"/>
        <v>120</v>
      </c>
      <c r="E40" s="20">
        <f t="shared" si="44"/>
        <v>116478.34</v>
      </c>
      <c r="F40" s="20">
        <f t="shared" si="44"/>
        <v>32305.75</v>
      </c>
      <c r="G40" s="59">
        <f t="shared" si="44"/>
        <v>0</v>
      </c>
      <c r="H40" s="59">
        <f t="shared" si="44"/>
        <v>0</v>
      </c>
      <c r="I40" s="60">
        <f t="shared" si="44"/>
        <v>0</v>
      </c>
      <c r="J40" s="58">
        <f t="shared" si="4"/>
        <v>148904.09</v>
      </c>
    </row>
    <row r="41" spans="1:10" s="5" customFormat="1" ht="37.5">
      <c r="A41" s="74"/>
      <c r="B41" s="75"/>
      <c r="C41" s="36" t="s">
        <v>87</v>
      </c>
      <c r="D41" s="20">
        <f>D42+D43+D44</f>
        <v>629867.99999999988</v>
      </c>
      <c r="E41" s="20">
        <f t="shared" ref="E41:I41" si="45">E42+E43+E44</f>
        <v>701866.27000000014</v>
      </c>
      <c r="F41" s="20">
        <f t="shared" si="45"/>
        <v>754765.04999999981</v>
      </c>
      <c r="G41" s="59">
        <f t="shared" si="45"/>
        <v>844824.9</v>
      </c>
      <c r="H41" s="59">
        <f t="shared" si="45"/>
        <v>766690.12</v>
      </c>
      <c r="I41" s="60">
        <f t="shared" si="45"/>
        <v>754529.79999999993</v>
      </c>
      <c r="J41" s="58">
        <f t="shared" si="4"/>
        <v>4452544.1399999997</v>
      </c>
    </row>
    <row r="42" spans="1:10" s="5" customFormat="1" ht="37.5">
      <c r="A42" s="74"/>
      <c r="B42" s="75"/>
      <c r="C42" s="36" t="s">
        <v>88</v>
      </c>
      <c r="D42" s="20">
        <f t="shared" ref="D42:I42" si="46">D59+D74+D89+D104+D195+D119+D134+D164+D149</f>
        <v>627902.28999999992</v>
      </c>
      <c r="E42" s="20">
        <f t="shared" si="46"/>
        <v>698222.92000000016</v>
      </c>
      <c r="F42" s="20">
        <f t="shared" si="46"/>
        <v>739652.35999999987</v>
      </c>
      <c r="G42" s="59">
        <f>G59+G74+G89+G104+G195+G119+G134+G164+G149</f>
        <v>834124.9</v>
      </c>
      <c r="H42" s="59">
        <f t="shared" si="46"/>
        <v>766690.12</v>
      </c>
      <c r="I42" s="60">
        <f t="shared" si="46"/>
        <v>754529.79999999993</v>
      </c>
      <c r="J42" s="58">
        <f t="shared" si="4"/>
        <v>4421122.3899999997</v>
      </c>
    </row>
    <row r="43" spans="1:10" s="5" customFormat="1" ht="37.5">
      <c r="A43" s="74"/>
      <c r="B43" s="75"/>
      <c r="C43" s="36" t="s">
        <v>44</v>
      </c>
      <c r="D43" s="20">
        <f t="shared" ref="D43:I44" si="47">D60+D75+D90+D105+D120+D135+D165+D196</f>
        <v>20.2</v>
      </c>
      <c r="E43" s="20">
        <f t="shared" si="47"/>
        <v>3643.35</v>
      </c>
      <c r="F43" s="20">
        <f t="shared" si="47"/>
        <v>15112.69</v>
      </c>
      <c r="G43" s="59">
        <f t="shared" si="47"/>
        <v>10700</v>
      </c>
      <c r="H43" s="59">
        <f t="shared" si="47"/>
        <v>0</v>
      </c>
      <c r="I43" s="60">
        <f t="shared" si="47"/>
        <v>0</v>
      </c>
      <c r="J43" s="58">
        <f t="shared" si="4"/>
        <v>29476.240000000002</v>
      </c>
    </row>
    <row r="44" spans="1:10" s="5" customFormat="1" ht="56.25">
      <c r="A44" s="74"/>
      <c r="B44" s="75"/>
      <c r="C44" s="36" t="s">
        <v>89</v>
      </c>
      <c r="D44" s="20">
        <f t="shared" si="47"/>
        <v>1945.51</v>
      </c>
      <c r="E44" s="20">
        <f t="shared" si="47"/>
        <v>0</v>
      </c>
      <c r="F44" s="20">
        <f t="shared" si="47"/>
        <v>0</v>
      </c>
      <c r="G44" s="59">
        <f t="shared" si="47"/>
        <v>0</v>
      </c>
      <c r="H44" s="59">
        <f t="shared" si="47"/>
        <v>0</v>
      </c>
      <c r="I44" s="60">
        <f t="shared" si="47"/>
        <v>0</v>
      </c>
      <c r="J44" s="58">
        <f t="shared" si="4"/>
        <v>1945.51</v>
      </c>
    </row>
    <row r="45" spans="1:10" s="5" customFormat="1" ht="37.5">
      <c r="A45" s="74"/>
      <c r="B45" s="75"/>
      <c r="C45" s="33" t="s">
        <v>28</v>
      </c>
      <c r="D45" s="20">
        <v>0</v>
      </c>
      <c r="E45" s="20">
        <v>0</v>
      </c>
      <c r="F45" s="20">
        <v>0</v>
      </c>
      <c r="G45" s="59">
        <v>0</v>
      </c>
      <c r="H45" s="59">
        <v>0</v>
      </c>
      <c r="I45" s="61">
        <v>0</v>
      </c>
      <c r="J45" s="58">
        <f t="shared" si="4"/>
        <v>0</v>
      </c>
    </row>
    <row r="46" spans="1:10" s="5" customFormat="1" ht="20.25">
      <c r="A46" s="74"/>
      <c r="B46" s="75"/>
      <c r="C46" s="33" t="s">
        <v>29</v>
      </c>
      <c r="D46" s="20">
        <v>0</v>
      </c>
      <c r="E46" s="20">
        <v>0</v>
      </c>
      <c r="F46" s="20">
        <v>0</v>
      </c>
      <c r="G46" s="59">
        <v>0</v>
      </c>
      <c r="H46" s="59">
        <v>0</v>
      </c>
      <c r="I46" s="61">
        <v>0</v>
      </c>
      <c r="J46" s="58">
        <f t="shared" si="4"/>
        <v>0</v>
      </c>
    </row>
    <row r="47" spans="1:10" s="5" customFormat="1" ht="20.25">
      <c r="A47" s="74"/>
      <c r="B47" s="75"/>
      <c r="C47" s="33" t="s">
        <v>30</v>
      </c>
      <c r="D47" s="20">
        <f t="shared" ref="D47:I47" si="48">D63+D78+D93+D123+D138</f>
        <v>32348.77</v>
      </c>
      <c r="E47" s="20">
        <f t="shared" si="48"/>
        <v>56783.99</v>
      </c>
      <c r="F47" s="20">
        <f t="shared" si="48"/>
        <v>58292.020000000004</v>
      </c>
      <c r="G47" s="59">
        <f t="shared" si="48"/>
        <v>63788.24</v>
      </c>
      <c r="H47" s="59">
        <f t="shared" si="48"/>
        <v>58731.22</v>
      </c>
      <c r="I47" s="60">
        <f t="shared" si="48"/>
        <v>58731.22</v>
      </c>
      <c r="J47" s="58">
        <f t="shared" si="4"/>
        <v>328675.45999999996</v>
      </c>
    </row>
    <row r="48" spans="1:10" s="5" customFormat="1" ht="20.25">
      <c r="A48" s="34"/>
      <c r="B48" s="37" t="s">
        <v>17</v>
      </c>
      <c r="C48" s="33"/>
      <c r="D48" s="20"/>
      <c r="E48" s="20"/>
      <c r="F48" s="20"/>
      <c r="G48" s="59"/>
      <c r="H48" s="59"/>
      <c r="I48" s="62"/>
      <c r="J48" s="58">
        <f t="shared" si="4"/>
        <v>0</v>
      </c>
    </row>
    <row r="49" spans="1:10" s="5" customFormat="1" ht="56.25">
      <c r="A49" s="34" t="s">
        <v>39</v>
      </c>
      <c r="B49" s="38" t="s">
        <v>19</v>
      </c>
      <c r="C49" s="32"/>
      <c r="D49" s="19">
        <f t="shared" ref="D49:I49" si="49">D50+D63</f>
        <v>500173.3</v>
      </c>
      <c r="E49" s="19">
        <f t="shared" si="49"/>
        <v>535174.29</v>
      </c>
      <c r="F49" s="19">
        <f t="shared" si="49"/>
        <v>610675.39999999991</v>
      </c>
      <c r="G49" s="64">
        <f>G50+G63</f>
        <v>642569.77</v>
      </c>
      <c r="H49" s="64">
        <f t="shared" si="49"/>
        <v>611036.90999999992</v>
      </c>
      <c r="I49" s="58">
        <f t="shared" si="49"/>
        <v>613640.36</v>
      </c>
      <c r="J49" s="58">
        <f t="shared" si="4"/>
        <v>3513270.03</v>
      </c>
    </row>
    <row r="50" spans="1:10" s="6" customFormat="1" ht="20.25">
      <c r="A50" s="76"/>
      <c r="B50" s="66"/>
      <c r="C50" s="33" t="s">
        <v>16</v>
      </c>
      <c r="D50" s="20">
        <f t="shared" ref="D50:I50" si="50">D51+D54+D58</f>
        <v>498515.61</v>
      </c>
      <c r="E50" s="20">
        <f t="shared" si="50"/>
        <v>532024.57000000007</v>
      </c>
      <c r="F50" s="20">
        <f t="shared" si="50"/>
        <v>607045.41999999993</v>
      </c>
      <c r="G50" s="59">
        <f>G51+G54+G58</f>
        <v>638203.21</v>
      </c>
      <c r="H50" s="59">
        <f t="shared" si="50"/>
        <v>607486.90999999992</v>
      </c>
      <c r="I50" s="59">
        <f t="shared" si="50"/>
        <v>610090.36</v>
      </c>
      <c r="J50" s="58">
        <f>SUM(D50:I50)</f>
        <v>3493366.0799999996</v>
      </c>
    </row>
    <row r="51" spans="1:10" s="6" customFormat="1" ht="37.5">
      <c r="A51" s="76"/>
      <c r="B51" s="66"/>
      <c r="C51" s="33" t="s">
        <v>83</v>
      </c>
      <c r="D51" s="20">
        <v>0</v>
      </c>
      <c r="E51" s="20">
        <v>0</v>
      </c>
      <c r="F51" s="20">
        <v>0</v>
      </c>
      <c r="G51" s="59">
        <v>0</v>
      </c>
      <c r="H51" s="59">
        <v>0</v>
      </c>
      <c r="I51" s="63">
        <v>0</v>
      </c>
      <c r="J51" s="58">
        <f t="shared" si="4"/>
        <v>0</v>
      </c>
    </row>
    <row r="52" spans="1:10" s="6" customFormat="1" ht="37.5">
      <c r="A52" s="76"/>
      <c r="B52" s="66"/>
      <c r="C52" s="33" t="s">
        <v>114</v>
      </c>
      <c r="D52" s="20">
        <v>0</v>
      </c>
      <c r="E52" s="20">
        <v>0</v>
      </c>
      <c r="F52" s="20">
        <v>0</v>
      </c>
      <c r="G52" s="59">
        <v>0</v>
      </c>
      <c r="H52" s="59">
        <v>0</v>
      </c>
      <c r="I52" s="63">
        <v>0</v>
      </c>
      <c r="J52" s="58">
        <f t="shared" si="4"/>
        <v>0</v>
      </c>
    </row>
    <row r="53" spans="1:10" s="6" customFormat="1" ht="20.25">
      <c r="A53" s="76"/>
      <c r="B53" s="66"/>
      <c r="C53" s="33" t="s">
        <v>33</v>
      </c>
      <c r="D53" s="20">
        <v>0</v>
      </c>
      <c r="E53" s="20">
        <v>0</v>
      </c>
      <c r="F53" s="20">
        <v>0</v>
      </c>
      <c r="G53" s="59">
        <v>0</v>
      </c>
      <c r="H53" s="59">
        <v>0</v>
      </c>
      <c r="I53" s="63">
        <v>0</v>
      </c>
      <c r="J53" s="58">
        <f t="shared" si="4"/>
        <v>0</v>
      </c>
    </row>
    <row r="54" spans="1:10" s="6" customFormat="1" ht="37.5">
      <c r="A54" s="76"/>
      <c r="B54" s="66"/>
      <c r="C54" s="33" t="s">
        <v>58</v>
      </c>
      <c r="D54" s="20">
        <f>D55+D56+D57</f>
        <v>240987.69</v>
      </c>
      <c r="E54" s="20">
        <f t="shared" ref="E54:I54" si="51">E55+E56+E57</f>
        <v>260002.63</v>
      </c>
      <c r="F54" s="20">
        <f t="shared" si="51"/>
        <v>301606.07</v>
      </c>
      <c r="G54" s="52">
        <f>G55+G56+G57</f>
        <v>299101.56</v>
      </c>
      <c r="H54" s="52">
        <f>H55+H56+H57</f>
        <v>274934.74</v>
      </c>
      <c r="I54" s="53">
        <f t="shared" si="51"/>
        <v>274934.74</v>
      </c>
      <c r="J54" s="19">
        <f t="shared" si="4"/>
        <v>1651567.43</v>
      </c>
    </row>
    <row r="55" spans="1:10" s="6" customFormat="1" ht="37.5">
      <c r="A55" s="76"/>
      <c r="B55" s="66"/>
      <c r="C55" s="33" t="s">
        <v>115</v>
      </c>
      <c r="D55" s="20">
        <v>240987.69</v>
      </c>
      <c r="E55" s="20">
        <v>260002.63</v>
      </c>
      <c r="F55" s="20">
        <v>301606.07</v>
      </c>
      <c r="G55" s="52">
        <v>299101.56</v>
      </c>
      <c r="H55" s="52">
        <v>274934.74</v>
      </c>
      <c r="I55" s="52">
        <v>274934.74</v>
      </c>
      <c r="J55" s="19">
        <f t="shared" si="4"/>
        <v>1651567.43</v>
      </c>
    </row>
    <row r="56" spans="1:10" s="6" customFormat="1" ht="56.25">
      <c r="A56" s="76"/>
      <c r="B56" s="66"/>
      <c r="C56" s="33" t="s">
        <v>59</v>
      </c>
      <c r="D56" s="20">
        <v>0</v>
      </c>
      <c r="E56" s="20">
        <v>0</v>
      </c>
      <c r="F56" s="20">
        <v>0</v>
      </c>
      <c r="G56" s="52">
        <v>0</v>
      </c>
      <c r="H56" s="52">
        <v>0</v>
      </c>
      <c r="I56" s="53">
        <v>0</v>
      </c>
      <c r="J56" s="19">
        <f t="shared" si="4"/>
        <v>0</v>
      </c>
    </row>
    <row r="57" spans="1:10" s="6" customFormat="1" ht="56.25">
      <c r="A57" s="76"/>
      <c r="B57" s="66"/>
      <c r="C57" s="33" t="s">
        <v>60</v>
      </c>
      <c r="D57" s="20">
        <v>0</v>
      </c>
      <c r="E57" s="20">
        <v>0</v>
      </c>
      <c r="F57" s="20">
        <v>0</v>
      </c>
      <c r="G57" s="59">
        <v>0</v>
      </c>
      <c r="H57" s="59">
        <v>0</v>
      </c>
      <c r="I57" s="63">
        <v>0</v>
      </c>
      <c r="J57" s="58">
        <f t="shared" si="4"/>
        <v>0</v>
      </c>
    </row>
    <row r="58" spans="1:10" s="6" customFormat="1" ht="37.5">
      <c r="A58" s="76"/>
      <c r="B58" s="66"/>
      <c r="C58" s="33" t="s">
        <v>117</v>
      </c>
      <c r="D58" s="20">
        <f>D59+D60</f>
        <v>257527.92</v>
      </c>
      <c r="E58" s="20">
        <f>E59</f>
        <v>272021.94</v>
      </c>
      <c r="F58" s="20">
        <f>F59</f>
        <v>305439.34999999998</v>
      </c>
      <c r="G58" s="59">
        <f>G59</f>
        <v>339101.65</v>
      </c>
      <c r="H58" s="59">
        <f>H59</f>
        <v>332552.17</v>
      </c>
      <c r="I58" s="63">
        <f>I59</f>
        <v>335155.62</v>
      </c>
      <c r="J58" s="58">
        <f t="shared" si="4"/>
        <v>1841798.65</v>
      </c>
    </row>
    <row r="59" spans="1:10" s="6" customFormat="1" ht="37.5">
      <c r="A59" s="76"/>
      <c r="B59" s="66"/>
      <c r="C59" s="33" t="s">
        <v>118</v>
      </c>
      <c r="D59" s="20">
        <v>257527.92</v>
      </c>
      <c r="E59" s="20">
        <v>272021.94</v>
      </c>
      <c r="F59" s="20">
        <v>305439.34999999998</v>
      </c>
      <c r="G59" s="59">
        <v>339101.65</v>
      </c>
      <c r="H59" s="59">
        <v>332552.17</v>
      </c>
      <c r="I59" s="63">
        <v>335155.62</v>
      </c>
      <c r="J59" s="58">
        <f t="shared" si="4"/>
        <v>1841798.65</v>
      </c>
    </row>
    <row r="60" spans="1:10" s="6" customFormat="1" ht="37.5">
      <c r="A60" s="76"/>
      <c r="B60" s="66"/>
      <c r="C60" s="33" t="s">
        <v>44</v>
      </c>
      <c r="D60" s="20">
        <v>0</v>
      </c>
      <c r="E60" s="20">
        <v>0</v>
      </c>
      <c r="F60" s="20">
        <v>0</v>
      </c>
      <c r="G60" s="59">
        <v>0</v>
      </c>
      <c r="H60" s="59">
        <v>0</v>
      </c>
      <c r="I60" s="63">
        <v>0</v>
      </c>
      <c r="J60" s="58">
        <f t="shared" si="4"/>
        <v>0</v>
      </c>
    </row>
    <row r="61" spans="1:10" s="6" customFormat="1" ht="56.25">
      <c r="A61" s="76"/>
      <c r="B61" s="66"/>
      <c r="C61" s="33" t="s">
        <v>61</v>
      </c>
      <c r="D61" s="20">
        <v>0</v>
      </c>
      <c r="E61" s="20">
        <v>0</v>
      </c>
      <c r="F61" s="20">
        <v>0</v>
      </c>
      <c r="G61" s="59">
        <v>0</v>
      </c>
      <c r="H61" s="59">
        <v>0</v>
      </c>
      <c r="I61" s="63">
        <v>0</v>
      </c>
      <c r="J61" s="58">
        <f t="shared" si="4"/>
        <v>0</v>
      </c>
    </row>
    <row r="62" spans="1:10" s="6" customFormat="1" ht="20.25">
      <c r="A62" s="76"/>
      <c r="B62" s="66"/>
      <c r="C62" s="33" t="s">
        <v>29</v>
      </c>
      <c r="D62" s="20">
        <v>0</v>
      </c>
      <c r="E62" s="20">
        <v>0</v>
      </c>
      <c r="F62" s="20">
        <v>0</v>
      </c>
      <c r="G62" s="59">
        <v>0</v>
      </c>
      <c r="H62" s="59">
        <v>0</v>
      </c>
      <c r="I62" s="63">
        <v>0</v>
      </c>
      <c r="J62" s="58">
        <f t="shared" si="4"/>
        <v>0</v>
      </c>
    </row>
    <row r="63" spans="1:10" s="6" customFormat="1" ht="20.25">
      <c r="A63" s="76"/>
      <c r="B63" s="66"/>
      <c r="C63" s="33" t="s">
        <v>30</v>
      </c>
      <c r="D63" s="20">
        <v>1657.69</v>
      </c>
      <c r="E63" s="20">
        <v>3149.72</v>
      </c>
      <c r="F63" s="20">
        <v>3629.98</v>
      </c>
      <c r="G63" s="65">
        <v>4366.5600000000004</v>
      </c>
      <c r="H63" s="52">
        <v>3550</v>
      </c>
      <c r="I63" s="52">
        <v>3550</v>
      </c>
      <c r="J63" s="19">
        <f t="shared" si="4"/>
        <v>19903.95</v>
      </c>
    </row>
    <row r="64" spans="1:10" s="5" customFormat="1" ht="75">
      <c r="A64" s="34" t="s">
        <v>40</v>
      </c>
      <c r="B64" s="38" t="s">
        <v>20</v>
      </c>
      <c r="C64" s="32"/>
      <c r="D64" s="19">
        <f t="shared" ref="D64:I64" si="52">D65+D78</f>
        <v>708310.03</v>
      </c>
      <c r="E64" s="19">
        <f t="shared" si="52"/>
        <v>793847.69</v>
      </c>
      <c r="F64" s="19">
        <f t="shared" si="52"/>
        <v>882292.6100000001</v>
      </c>
      <c r="G64" s="54">
        <f t="shared" si="52"/>
        <v>970636.22000000009</v>
      </c>
      <c r="H64" s="54">
        <f t="shared" si="52"/>
        <v>899764.77</v>
      </c>
      <c r="I64" s="54">
        <f t="shared" si="52"/>
        <v>902632.48</v>
      </c>
      <c r="J64" s="19">
        <f t="shared" si="4"/>
        <v>5157483.8000000007</v>
      </c>
    </row>
    <row r="65" spans="1:10" s="6" customFormat="1" ht="20.25">
      <c r="A65" s="76"/>
      <c r="B65" s="66"/>
      <c r="C65" s="33" t="s">
        <v>16</v>
      </c>
      <c r="D65" s="20">
        <f>D66+D69+D73</f>
        <v>704229.82000000007</v>
      </c>
      <c r="E65" s="20">
        <f t="shared" ref="E65:H65" si="53">E66+E69+E73</f>
        <v>787287.21</v>
      </c>
      <c r="F65" s="20">
        <f t="shared" si="53"/>
        <v>875272.15000000014</v>
      </c>
      <c r="G65" s="52">
        <f>G66+G69+G73</f>
        <v>963120.07000000007</v>
      </c>
      <c r="H65" s="52">
        <f t="shared" si="53"/>
        <v>892507.27</v>
      </c>
      <c r="I65" s="52">
        <f>I66+I69+I73</f>
        <v>895374.98</v>
      </c>
      <c r="J65" s="19">
        <f t="shared" si="4"/>
        <v>5117791.5</v>
      </c>
    </row>
    <row r="66" spans="1:10" s="6" customFormat="1" ht="37.5">
      <c r="A66" s="76"/>
      <c r="B66" s="66"/>
      <c r="C66" s="33" t="s">
        <v>90</v>
      </c>
      <c r="D66" s="20">
        <f>D67</f>
        <v>17863.439999999999</v>
      </c>
      <c r="E66" s="20">
        <f t="shared" ref="E66:I66" si="54">E67</f>
        <v>53590.32</v>
      </c>
      <c r="F66" s="20">
        <f t="shared" si="54"/>
        <v>54293.4</v>
      </c>
      <c r="G66" s="52">
        <f t="shared" si="54"/>
        <v>53902.8</v>
      </c>
      <c r="H66" s="52">
        <f t="shared" si="54"/>
        <v>51949.8</v>
      </c>
      <c r="I66" s="52">
        <f t="shared" si="54"/>
        <v>51949.8</v>
      </c>
      <c r="J66" s="19">
        <f t="shared" si="4"/>
        <v>283549.56</v>
      </c>
    </row>
    <row r="67" spans="1:10" s="6" customFormat="1" ht="37.5">
      <c r="A67" s="76"/>
      <c r="B67" s="66"/>
      <c r="C67" s="33" t="s">
        <v>91</v>
      </c>
      <c r="D67" s="20">
        <v>17863.439999999999</v>
      </c>
      <c r="E67" s="20">
        <v>53590.32</v>
      </c>
      <c r="F67" s="20">
        <v>54293.4</v>
      </c>
      <c r="G67" s="52">
        <v>53902.8</v>
      </c>
      <c r="H67" s="52">
        <v>51949.8</v>
      </c>
      <c r="I67" s="52">
        <v>51949.8</v>
      </c>
      <c r="J67" s="19">
        <f t="shared" si="4"/>
        <v>283549.56</v>
      </c>
    </row>
    <row r="68" spans="1:10" s="6" customFormat="1" ht="20.25">
      <c r="A68" s="76"/>
      <c r="B68" s="66"/>
      <c r="C68" s="33" t="s">
        <v>32</v>
      </c>
      <c r="D68" s="20">
        <v>0</v>
      </c>
      <c r="E68" s="20">
        <v>0</v>
      </c>
      <c r="F68" s="20">
        <v>0</v>
      </c>
      <c r="G68" s="52">
        <v>0</v>
      </c>
      <c r="H68" s="52">
        <v>0</v>
      </c>
      <c r="I68" s="52">
        <v>0</v>
      </c>
      <c r="J68" s="19">
        <f t="shared" si="4"/>
        <v>0</v>
      </c>
    </row>
    <row r="69" spans="1:10" s="6" customFormat="1" ht="37.5">
      <c r="A69" s="76"/>
      <c r="B69" s="66"/>
      <c r="C69" s="33" t="s">
        <v>92</v>
      </c>
      <c r="D69" s="20">
        <f>D70+D71+D72</f>
        <v>454032.52</v>
      </c>
      <c r="E69" s="20">
        <f t="shared" ref="E69:I69" si="55">E70+E71+E72</f>
        <v>471449.25</v>
      </c>
      <c r="F69" s="20">
        <f t="shared" si="55"/>
        <v>534289.16</v>
      </c>
      <c r="G69" s="52">
        <f t="shared" si="55"/>
        <v>605666.53</v>
      </c>
      <c r="H69" s="52">
        <f>H70+H71+H72</f>
        <v>536796.76</v>
      </c>
      <c r="I69" s="52">
        <f t="shared" si="55"/>
        <v>536796.76</v>
      </c>
      <c r="J69" s="19">
        <f t="shared" si="4"/>
        <v>3139030.9800000004</v>
      </c>
    </row>
    <row r="70" spans="1:10" s="6" customFormat="1" ht="37.5">
      <c r="A70" s="76"/>
      <c r="B70" s="66"/>
      <c r="C70" s="33" t="s">
        <v>94</v>
      </c>
      <c r="D70" s="20">
        <v>454032.52</v>
      </c>
      <c r="E70" s="20">
        <v>471449.25</v>
      </c>
      <c r="F70" s="20">
        <v>534289.16</v>
      </c>
      <c r="G70" s="52">
        <v>605666.53</v>
      </c>
      <c r="H70" s="52">
        <v>536796.76</v>
      </c>
      <c r="I70" s="52">
        <v>536796.76</v>
      </c>
      <c r="J70" s="19">
        <f t="shared" si="4"/>
        <v>3139030.9800000004</v>
      </c>
    </row>
    <row r="71" spans="1:10" s="6" customFormat="1" ht="56.25">
      <c r="A71" s="76"/>
      <c r="B71" s="66"/>
      <c r="C71" s="33" t="s">
        <v>70</v>
      </c>
      <c r="D71" s="20">
        <v>0</v>
      </c>
      <c r="E71" s="20">
        <v>0</v>
      </c>
      <c r="F71" s="20">
        <v>0</v>
      </c>
      <c r="G71" s="52">
        <v>0</v>
      </c>
      <c r="H71" s="52">
        <v>0</v>
      </c>
      <c r="I71" s="52">
        <v>0</v>
      </c>
      <c r="J71" s="19">
        <f t="shared" si="4"/>
        <v>0</v>
      </c>
    </row>
    <row r="72" spans="1:10" s="6" customFormat="1" ht="56.25">
      <c r="A72" s="76"/>
      <c r="B72" s="66"/>
      <c r="C72" s="33" t="s">
        <v>71</v>
      </c>
      <c r="D72" s="20">
        <v>0</v>
      </c>
      <c r="E72" s="20">
        <v>0</v>
      </c>
      <c r="F72" s="20">
        <v>0</v>
      </c>
      <c r="G72" s="52">
        <v>0</v>
      </c>
      <c r="H72" s="52">
        <v>0</v>
      </c>
      <c r="I72" s="52">
        <v>0</v>
      </c>
      <c r="J72" s="19">
        <f t="shared" si="4"/>
        <v>0</v>
      </c>
    </row>
    <row r="73" spans="1:10" s="6" customFormat="1" ht="37.5">
      <c r="A73" s="76"/>
      <c r="B73" s="66"/>
      <c r="C73" s="33" t="s">
        <v>87</v>
      </c>
      <c r="D73" s="20">
        <f>D74+D75</f>
        <v>232333.86</v>
      </c>
      <c r="E73" s="20">
        <f>E74+E75</f>
        <v>262247.64</v>
      </c>
      <c r="F73" s="20">
        <f>F74</f>
        <v>286689.59000000003</v>
      </c>
      <c r="G73" s="52">
        <f>G74</f>
        <v>303550.74</v>
      </c>
      <c r="H73" s="52">
        <f>H74</f>
        <v>303760.71000000002</v>
      </c>
      <c r="I73" s="52">
        <f>I74</f>
        <v>306628.42</v>
      </c>
      <c r="J73" s="19">
        <f t="shared" si="4"/>
        <v>1695210.96</v>
      </c>
    </row>
    <row r="74" spans="1:10" s="6" customFormat="1" ht="37.5">
      <c r="A74" s="76"/>
      <c r="B74" s="66"/>
      <c r="C74" s="33" t="s">
        <v>119</v>
      </c>
      <c r="D74" s="20">
        <v>232333.86</v>
      </c>
      <c r="E74" s="20">
        <v>262247.64</v>
      </c>
      <c r="F74" s="20">
        <v>286689.59000000003</v>
      </c>
      <c r="G74" s="65">
        <f>303550.77-198.81-0.01+198.79</f>
        <v>303550.74</v>
      </c>
      <c r="H74" s="52">
        <v>303760.71000000002</v>
      </c>
      <c r="I74" s="52">
        <v>306628.42</v>
      </c>
      <c r="J74" s="19">
        <f t="shared" si="4"/>
        <v>1695210.96</v>
      </c>
    </row>
    <row r="75" spans="1:10" s="6" customFormat="1" ht="37.5">
      <c r="A75" s="76"/>
      <c r="B75" s="66"/>
      <c r="C75" s="33" t="s">
        <v>44</v>
      </c>
      <c r="D75" s="20">
        <v>0</v>
      </c>
      <c r="E75" s="20">
        <v>0</v>
      </c>
      <c r="F75" s="20">
        <v>0</v>
      </c>
      <c r="G75" s="52">
        <v>0</v>
      </c>
      <c r="H75" s="52">
        <v>0</v>
      </c>
      <c r="I75" s="52">
        <v>0</v>
      </c>
      <c r="J75" s="19">
        <f t="shared" si="4"/>
        <v>0</v>
      </c>
    </row>
    <row r="76" spans="1:10" s="6" customFormat="1" ht="56.25">
      <c r="A76" s="76"/>
      <c r="B76" s="66"/>
      <c r="C76" s="33" t="s">
        <v>72</v>
      </c>
      <c r="D76" s="20">
        <v>0</v>
      </c>
      <c r="E76" s="20">
        <v>0</v>
      </c>
      <c r="F76" s="20">
        <v>0</v>
      </c>
      <c r="G76" s="52">
        <v>0</v>
      </c>
      <c r="H76" s="52">
        <v>0</v>
      </c>
      <c r="I76" s="52">
        <v>0</v>
      </c>
      <c r="J76" s="19">
        <f t="shared" ref="J76:J139" si="56">SUM(D76:I76)</f>
        <v>0</v>
      </c>
    </row>
    <row r="77" spans="1:10" s="6" customFormat="1" ht="20.25">
      <c r="A77" s="76"/>
      <c r="B77" s="66"/>
      <c r="C77" s="33" t="s">
        <v>29</v>
      </c>
      <c r="D77" s="20">
        <v>0</v>
      </c>
      <c r="E77" s="20">
        <v>0</v>
      </c>
      <c r="F77" s="20">
        <v>0</v>
      </c>
      <c r="G77" s="52">
        <v>0</v>
      </c>
      <c r="H77" s="52">
        <v>0</v>
      </c>
      <c r="I77" s="20">
        <v>0</v>
      </c>
      <c r="J77" s="19">
        <f t="shared" si="56"/>
        <v>0</v>
      </c>
    </row>
    <row r="78" spans="1:10" s="6" customFormat="1" ht="20.25">
      <c r="A78" s="76"/>
      <c r="B78" s="66"/>
      <c r="C78" s="33" t="s">
        <v>30</v>
      </c>
      <c r="D78" s="20">
        <v>4080.21</v>
      </c>
      <c r="E78" s="20">
        <f>6550.51+9.97</f>
        <v>6560.4800000000005</v>
      </c>
      <c r="F78" s="20">
        <v>7020.46</v>
      </c>
      <c r="G78" s="65">
        <v>7516.15</v>
      </c>
      <c r="H78" s="52">
        <v>7257.5</v>
      </c>
      <c r="I78" s="20">
        <v>7257.5</v>
      </c>
      <c r="J78" s="19">
        <f t="shared" si="56"/>
        <v>39692.300000000003</v>
      </c>
    </row>
    <row r="79" spans="1:10" s="5" customFormat="1" ht="37.5">
      <c r="A79" s="34" t="s">
        <v>41</v>
      </c>
      <c r="B79" s="31" t="s">
        <v>21</v>
      </c>
      <c r="C79" s="32"/>
      <c r="D79" s="19">
        <f t="shared" ref="D79:I79" si="57">D80+D93</f>
        <v>77801.42</v>
      </c>
      <c r="E79" s="19">
        <f t="shared" si="57"/>
        <v>78073.100000000006</v>
      </c>
      <c r="F79" s="19">
        <f t="shared" si="57"/>
        <v>74361.049999999988</v>
      </c>
      <c r="G79" s="54">
        <f t="shared" si="57"/>
        <v>166867.15</v>
      </c>
      <c r="H79" s="54">
        <f t="shared" si="57"/>
        <v>48312.37</v>
      </c>
      <c r="I79" s="19">
        <f t="shared" si="57"/>
        <v>30682.52</v>
      </c>
      <c r="J79" s="19">
        <f t="shared" si="56"/>
        <v>476097.61</v>
      </c>
    </row>
    <row r="80" spans="1:10" s="6" customFormat="1" ht="20.25">
      <c r="A80" s="76"/>
      <c r="B80" s="66"/>
      <c r="C80" s="33" t="s">
        <v>16</v>
      </c>
      <c r="D80" s="20">
        <f t="shared" ref="D80:I80" si="58">D81+D84+D88</f>
        <v>71897.37</v>
      </c>
      <c r="E80" s="20">
        <f t="shared" si="58"/>
        <v>69442.720000000001</v>
      </c>
      <c r="F80" s="20">
        <f t="shared" si="58"/>
        <v>65708.87</v>
      </c>
      <c r="G80" s="52">
        <f>G81+G84+G88</f>
        <v>155827.72999999998</v>
      </c>
      <c r="H80" s="52">
        <f t="shared" si="58"/>
        <v>39012.050000000003</v>
      </c>
      <c r="I80" s="20">
        <f t="shared" si="58"/>
        <v>21382.2</v>
      </c>
      <c r="J80" s="19">
        <f t="shared" si="56"/>
        <v>423270.93999999994</v>
      </c>
    </row>
    <row r="81" spans="1:10" s="6" customFormat="1" ht="37.5">
      <c r="A81" s="76"/>
      <c r="B81" s="66"/>
      <c r="C81" s="33" t="s">
        <v>90</v>
      </c>
      <c r="D81" s="20">
        <f>D82+D83</f>
        <v>0</v>
      </c>
      <c r="E81" s="20">
        <f>E82+E83</f>
        <v>0</v>
      </c>
      <c r="F81" s="20">
        <f>F82</f>
        <v>0</v>
      </c>
      <c r="G81" s="52">
        <f>G82</f>
        <v>58171.69</v>
      </c>
      <c r="H81" s="52">
        <f>H82</f>
        <v>0</v>
      </c>
      <c r="I81" s="52">
        <f>I82</f>
        <v>0</v>
      </c>
      <c r="J81" s="19">
        <f t="shared" si="56"/>
        <v>58171.69</v>
      </c>
    </row>
    <row r="82" spans="1:10" s="6" customFormat="1" ht="37.5">
      <c r="A82" s="76"/>
      <c r="B82" s="66"/>
      <c r="C82" s="33" t="s">
        <v>66</v>
      </c>
      <c r="D82" s="20">
        <v>0</v>
      </c>
      <c r="E82" s="20">
        <v>0</v>
      </c>
      <c r="F82" s="20">
        <v>0</v>
      </c>
      <c r="G82" s="52">
        <v>58171.69</v>
      </c>
      <c r="H82" s="52">
        <v>0</v>
      </c>
      <c r="I82" s="52">
        <v>0</v>
      </c>
      <c r="J82" s="19">
        <f t="shared" si="56"/>
        <v>58171.69</v>
      </c>
    </row>
    <row r="83" spans="1:10" s="6" customFormat="1" ht="20.25">
      <c r="A83" s="76"/>
      <c r="B83" s="66"/>
      <c r="C83" s="33" t="s">
        <v>32</v>
      </c>
      <c r="D83" s="20">
        <v>0</v>
      </c>
      <c r="E83" s="20">
        <v>0</v>
      </c>
      <c r="F83" s="20">
        <v>0</v>
      </c>
      <c r="G83" s="52">
        <v>0</v>
      </c>
      <c r="H83" s="52">
        <v>0</v>
      </c>
      <c r="I83" s="52">
        <v>0</v>
      </c>
      <c r="J83" s="19">
        <f t="shared" si="56"/>
        <v>0</v>
      </c>
    </row>
    <row r="84" spans="1:10" s="6" customFormat="1" ht="37.5">
      <c r="A84" s="76"/>
      <c r="B84" s="66"/>
      <c r="C84" s="33" t="s">
        <v>53</v>
      </c>
      <c r="D84" s="20">
        <f>D85+D86+D87</f>
        <v>18213.16</v>
      </c>
      <c r="E84" s="20">
        <f t="shared" ref="E84:I84" si="59">E85+E86+E87</f>
        <v>5808.3</v>
      </c>
      <c r="F84" s="20">
        <f t="shared" si="59"/>
        <v>5007.1099999999997</v>
      </c>
      <c r="G84" s="52">
        <f t="shared" si="59"/>
        <v>14267.51</v>
      </c>
      <c r="H84" s="52">
        <f t="shared" si="59"/>
        <v>0</v>
      </c>
      <c r="I84" s="52">
        <f t="shared" si="59"/>
        <v>0</v>
      </c>
      <c r="J84" s="19">
        <f t="shared" si="56"/>
        <v>43296.08</v>
      </c>
    </row>
    <row r="85" spans="1:10" s="6" customFormat="1" ht="37.5">
      <c r="A85" s="76"/>
      <c r="B85" s="66"/>
      <c r="C85" s="33" t="s">
        <v>73</v>
      </c>
      <c r="D85" s="20">
        <v>18213.16</v>
      </c>
      <c r="E85" s="20">
        <f>2545.3+3263</f>
        <v>5808.3</v>
      </c>
      <c r="F85" s="20">
        <v>5007.1099999999997</v>
      </c>
      <c r="G85" s="52">
        <v>14267.51</v>
      </c>
      <c r="H85" s="52">
        <v>0</v>
      </c>
      <c r="I85" s="52">
        <v>0</v>
      </c>
      <c r="J85" s="19">
        <f t="shared" si="56"/>
        <v>43296.08</v>
      </c>
    </row>
    <row r="86" spans="1:10" s="6" customFormat="1" ht="56.25">
      <c r="A86" s="76"/>
      <c r="B86" s="66"/>
      <c r="C86" s="33" t="s">
        <v>72</v>
      </c>
      <c r="D86" s="20">
        <v>0</v>
      </c>
      <c r="E86" s="20">
        <v>0</v>
      </c>
      <c r="F86" s="20">
        <v>0</v>
      </c>
      <c r="G86" s="52">
        <v>0</v>
      </c>
      <c r="H86" s="52">
        <v>0</v>
      </c>
      <c r="I86" s="52">
        <v>0</v>
      </c>
      <c r="J86" s="19">
        <f t="shared" si="56"/>
        <v>0</v>
      </c>
    </row>
    <row r="87" spans="1:10" s="6" customFormat="1" ht="56.25">
      <c r="A87" s="76"/>
      <c r="B87" s="66"/>
      <c r="C87" s="33" t="s">
        <v>74</v>
      </c>
      <c r="D87" s="20">
        <v>0</v>
      </c>
      <c r="E87" s="20">
        <v>0</v>
      </c>
      <c r="F87" s="20">
        <v>0</v>
      </c>
      <c r="G87" s="52">
        <v>0</v>
      </c>
      <c r="H87" s="52">
        <v>0</v>
      </c>
      <c r="I87" s="52">
        <v>0</v>
      </c>
      <c r="J87" s="19">
        <f t="shared" si="56"/>
        <v>0</v>
      </c>
    </row>
    <row r="88" spans="1:10" s="6" customFormat="1" ht="37.5">
      <c r="A88" s="76"/>
      <c r="B88" s="66"/>
      <c r="C88" s="33" t="s">
        <v>93</v>
      </c>
      <c r="D88" s="20">
        <f t="shared" ref="D88:I88" si="60">D89</f>
        <v>53684.21</v>
      </c>
      <c r="E88" s="20">
        <f t="shared" si="60"/>
        <v>63634.42</v>
      </c>
      <c r="F88" s="20">
        <f t="shared" si="60"/>
        <v>60701.760000000002</v>
      </c>
      <c r="G88" s="52">
        <f t="shared" si="60"/>
        <v>83388.53</v>
      </c>
      <c r="H88" s="52">
        <f t="shared" si="60"/>
        <v>39012.050000000003</v>
      </c>
      <c r="I88" s="52">
        <f t="shared" si="60"/>
        <v>21382.2</v>
      </c>
      <c r="J88" s="19">
        <f t="shared" si="56"/>
        <v>321803.17000000004</v>
      </c>
    </row>
    <row r="89" spans="1:10" s="6" customFormat="1" ht="37.5">
      <c r="A89" s="76"/>
      <c r="B89" s="66"/>
      <c r="C89" s="33" t="s">
        <v>66</v>
      </c>
      <c r="D89" s="20">
        <v>53684.21</v>
      </c>
      <c r="E89" s="20">
        <v>63634.42</v>
      </c>
      <c r="F89" s="20">
        <v>60701.760000000002</v>
      </c>
      <c r="G89" s="65">
        <v>83388.53</v>
      </c>
      <c r="H89" s="52">
        <v>39012.050000000003</v>
      </c>
      <c r="I89" s="52">
        <v>21382.2</v>
      </c>
      <c r="J89" s="19">
        <f t="shared" si="56"/>
        <v>321803.17000000004</v>
      </c>
    </row>
    <row r="90" spans="1:10" s="6" customFormat="1" ht="37.5">
      <c r="A90" s="76"/>
      <c r="B90" s="66"/>
      <c r="C90" s="33" t="s">
        <v>44</v>
      </c>
      <c r="D90" s="20">
        <v>0</v>
      </c>
      <c r="E90" s="20">
        <v>0</v>
      </c>
      <c r="F90" s="20">
        <v>0</v>
      </c>
      <c r="G90" s="52">
        <v>0</v>
      </c>
      <c r="H90" s="52">
        <v>0</v>
      </c>
      <c r="I90" s="52">
        <v>0</v>
      </c>
      <c r="J90" s="19">
        <f t="shared" si="56"/>
        <v>0</v>
      </c>
    </row>
    <row r="91" spans="1:10" s="6" customFormat="1" ht="56.25">
      <c r="A91" s="76"/>
      <c r="B91" s="66"/>
      <c r="C91" s="33" t="s">
        <v>61</v>
      </c>
      <c r="D91" s="20">
        <v>0</v>
      </c>
      <c r="E91" s="20">
        <v>0</v>
      </c>
      <c r="F91" s="20">
        <v>0</v>
      </c>
      <c r="G91" s="52">
        <v>0</v>
      </c>
      <c r="H91" s="52">
        <v>0</v>
      </c>
      <c r="I91" s="52">
        <v>0</v>
      </c>
      <c r="J91" s="19">
        <f t="shared" si="56"/>
        <v>0</v>
      </c>
    </row>
    <row r="92" spans="1:10" s="6" customFormat="1" ht="20.25">
      <c r="A92" s="76"/>
      <c r="B92" s="66"/>
      <c r="C92" s="33" t="s">
        <v>31</v>
      </c>
      <c r="D92" s="20">
        <v>0</v>
      </c>
      <c r="E92" s="20">
        <v>0</v>
      </c>
      <c r="F92" s="20">
        <v>0</v>
      </c>
      <c r="G92" s="52">
        <v>0</v>
      </c>
      <c r="H92" s="52">
        <v>0</v>
      </c>
      <c r="I92" s="52">
        <v>0</v>
      </c>
      <c r="J92" s="19">
        <f t="shared" si="56"/>
        <v>0</v>
      </c>
    </row>
    <row r="93" spans="1:10" s="6" customFormat="1" ht="20.25">
      <c r="A93" s="76"/>
      <c r="B93" s="66"/>
      <c r="C93" s="33" t="s">
        <v>30</v>
      </c>
      <c r="D93" s="20">
        <v>5904.05</v>
      </c>
      <c r="E93" s="20">
        <f>2142.7+67.88+25.8+6394</f>
        <v>8630.380000000001</v>
      </c>
      <c r="F93" s="20">
        <v>8652.18</v>
      </c>
      <c r="G93" s="65">
        <v>11039.42</v>
      </c>
      <c r="H93" s="52">
        <v>9300.32</v>
      </c>
      <c r="I93" s="52">
        <v>9300.32</v>
      </c>
      <c r="J93" s="19">
        <f t="shared" si="56"/>
        <v>52826.67</v>
      </c>
    </row>
    <row r="94" spans="1:10" s="5" customFormat="1" ht="75">
      <c r="A94" s="34" t="s">
        <v>42</v>
      </c>
      <c r="B94" s="31" t="s">
        <v>152</v>
      </c>
      <c r="C94" s="39"/>
      <c r="D94" s="19">
        <f t="shared" ref="D94:I94" si="61">D95+D108</f>
        <v>0</v>
      </c>
      <c r="E94" s="19">
        <f t="shared" si="61"/>
        <v>1561.65</v>
      </c>
      <c r="F94" s="19">
        <f t="shared" si="61"/>
        <v>14638.42</v>
      </c>
      <c r="G94" s="54">
        <f t="shared" si="61"/>
        <v>10700</v>
      </c>
      <c r="H94" s="54">
        <f t="shared" si="61"/>
        <v>0</v>
      </c>
      <c r="I94" s="54">
        <f t="shared" si="61"/>
        <v>0</v>
      </c>
      <c r="J94" s="19">
        <f t="shared" si="56"/>
        <v>26900.07</v>
      </c>
    </row>
    <row r="95" spans="1:10" s="6" customFormat="1" ht="20.25">
      <c r="A95" s="76"/>
      <c r="B95" s="66"/>
      <c r="C95" s="33" t="s">
        <v>16</v>
      </c>
      <c r="D95" s="20">
        <f t="shared" ref="D95:I95" si="62">D96+D99+D103</f>
        <v>0</v>
      </c>
      <c r="E95" s="20">
        <f t="shared" si="62"/>
        <v>1561.65</v>
      </c>
      <c r="F95" s="20">
        <f t="shared" si="62"/>
        <v>14638.42</v>
      </c>
      <c r="G95" s="52">
        <f>G96+G99+G103</f>
        <v>10700</v>
      </c>
      <c r="H95" s="52">
        <f t="shared" si="62"/>
        <v>0</v>
      </c>
      <c r="I95" s="52">
        <f t="shared" si="62"/>
        <v>0</v>
      </c>
      <c r="J95" s="19">
        <f t="shared" si="56"/>
        <v>26900.07</v>
      </c>
    </row>
    <row r="96" spans="1:10" s="6" customFormat="1" ht="37.5">
      <c r="A96" s="76"/>
      <c r="B96" s="66"/>
      <c r="C96" s="33" t="s">
        <v>120</v>
      </c>
      <c r="D96" s="20">
        <f t="shared" ref="D96:I96" si="63">D97+D98</f>
        <v>0</v>
      </c>
      <c r="E96" s="20">
        <f t="shared" si="63"/>
        <v>0</v>
      </c>
      <c r="F96" s="20">
        <f t="shared" si="63"/>
        <v>0</v>
      </c>
      <c r="G96" s="52">
        <f t="shared" si="63"/>
        <v>0</v>
      </c>
      <c r="H96" s="52">
        <f t="shared" si="63"/>
        <v>0</v>
      </c>
      <c r="I96" s="52">
        <f t="shared" si="63"/>
        <v>0</v>
      </c>
      <c r="J96" s="19">
        <f t="shared" si="56"/>
        <v>0</v>
      </c>
    </row>
    <row r="97" spans="1:10" s="6" customFormat="1" ht="37.5">
      <c r="A97" s="76"/>
      <c r="B97" s="66"/>
      <c r="C97" s="33" t="s">
        <v>94</v>
      </c>
      <c r="D97" s="20">
        <v>0</v>
      </c>
      <c r="E97" s="20">
        <v>0</v>
      </c>
      <c r="F97" s="20">
        <v>0</v>
      </c>
      <c r="G97" s="52">
        <v>0</v>
      </c>
      <c r="H97" s="52">
        <v>0</v>
      </c>
      <c r="I97" s="52">
        <v>0</v>
      </c>
      <c r="J97" s="19">
        <f t="shared" si="56"/>
        <v>0</v>
      </c>
    </row>
    <row r="98" spans="1:10" s="6" customFormat="1" ht="20.25">
      <c r="A98" s="76"/>
      <c r="B98" s="66"/>
      <c r="C98" s="33" t="s">
        <v>32</v>
      </c>
      <c r="D98" s="20">
        <v>0</v>
      </c>
      <c r="E98" s="20">
        <v>0</v>
      </c>
      <c r="F98" s="20">
        <v>0</v>
      </c>
      <c r="G98" s="52">
        <v>0</v>
      </c>
      <c r="H98" s="52">
        <v>0</v>
      </c>
      <c r="I98" s="52">
        <v>0</v>
      </c>
      <c r="J98" s="19">
        <f t="shared" si="56"/>
        <v>0</v>
      </c>
    </row>
    <row r="99" spans="1:10" s="6" customFormat="1" ht="37.5">
      <c r="A99" s="76"/>
      <c r="B99" s="66"/>
      <c r="C99" s="33" t="s">
        <v>121</v>
      </c>
      <c r="D99" s="20">
        <f t="shared" ref="D99:I99" si="64">D100+D101</f>
        <v>0</v>
      </c>
      <c r="E99" s="20">
        <f t="shared" si="64"/>
        <v>0</v>
      </c>
      <c r="F99" s="20">
        <f t="shared" si="64"/>
        <v>0</v>
      </c>
      <c r="G99" s="52">
        <f t="shared" si="64"/>
        <v>0</v>
      </c>
      <c r="H99" s="52">
        <f t="shared" si="64"/>
        <v>0</v>
      </c>
      <c r="I99" s="52">
        <f t="shared" si="64"/>
        <v>0</v>
      </c>
      <c r="J99" s="19">
        <f t="shared" si="56"/>
        <v>0</v>
      </c>
    </row>
    <row r="100" spans="1:10" s="6" customFormat="1" ht="37.5">
      <c r="A100" s="76"/>
      <c r="B100" s="66"/>
      <c r="C100" s="33" t="s">
        <v>95</v>
      </c>
      <c r="D100" s="20">
        <v>0</v>
      </c>
      <c r="E100" s="20">
        <v>0</v>
      </c>
      <c r="F100" s="20">
        <v>0</v>
      </c>
      <c r="G100" s="52">
        <v>0</v>
      </c>
      <c r="H100" s="52">
        <v>0</v>
      </c>
      <c r="I100" s="52">
        <v>0</v>
      </c>
      <c r="J100" s="19">
        <f t="shared" si="56"/>
        <v>0</v>
      </c>
    </row>
    <row r="101" spans="1:10" s="6" customFormat="1" ht="56.25">
      <c r="A101" s="76"/>
      <c r="B101" s="66"/>
      <c r="C101" s="33" t="s">
        <v>72</v>
      </c>
      <c r="D101" s="20">
        <v>0</v>
      </c>
      <c r="E101" s="20">
        <v>0</v>
      </c>
      <c r="F101" s="20">
        <v>0</v>
      </c>
      <c r="G101" s="52">
        <v>0</v>
      </c>
      <c r="H101" s="52">
        <v>0</v>
      </c>
      <c r="I101" s="52">
        <v>0</v>
      </c>
      <c r="J101" s="19">
        <f t="shared" si="56"/>
        <v>0</v>
      </c>
    </row>
    <row r="102" spans="1:10" s="6" customFormat="1" ht="56.25">
      <c r="A102" s="76"/>
      <c r="B102" s="66"/>
      <c r="C102" s="33" t="s">
        <v>75</v>
      </c>
      <c r="D102" s="20">
        <v>0</v>
      </c>
      <c r="E102" s="20">
        <v>0</v>
      </c>
      <c r="F102" s="20">
        <v>0</v>
      </c>
      <c r="G102" s="52">
        <v>0</v>
      </c>
      <c r="H102" s="52">
        <v>0</v>
      </c>
      <c r="I102" s="52">
        <v>0</v>
      </c>
      <c r="J102" s="19">
        <f t="shared" si="56"/>
        <v>0</v>
      </c>
    </row>
    <row r="103" spans="1:10" s="6" customFormat="1" ht="37.5">
      <c r="A103" s="76"/>
      <c r="B103" s="66"/>
      <c r="C103" s="33" t="s">
        <v>122</v>
      </c>
      <c r="D103" s="20">
        <f t="shared" ref="D103:I103" si="65">D104+D105</f>
        <v>0</v>
      </c>
      <c r="E103" s="20">
        <f t="shared" si="65"/>
        <v>1561.65</v>
      </c>
      <c r="F103" s="20">
        <f t="shared" si="65"/>
        <v>14638.42</v>
      </c>
      <c r="G103" s="52">
        <f>G104+G105</f>
        <v>10700</v>
      </c>
      <c r="H103" s="52">
        <f t="shared" si="65"/>
        <v>0</v>
      </c>
      <c r="I103" s="52">
        <f t="shared" si="65"/>
        <v>0</v>
      </c>
      <c r="J103" s="19">
        <f t="shared" si="56"/>
        <v>26900.07</v>
      </c>
    </row>
    <row r="104" spans="1:10" s="6" customFormat="1" ht="37.5">
      <c r="A104" s="76"/>
      <c r="B104" s="66"/>
      <c r="C104" s="33" t="s">
        <v>94</v>
      </c>
      <c r="D104" s="20">
        <v>0</v>
      </c>
      <c r="E104" s="20">
        <v>0</v>
      </c>
      <c r="F104" s="20">
        <v>0</v>
      </c>
      <c r="G104" s="52">
        <v>0</v>
      </c>
      <c r="H104" s="52">
        <v>0</v>
      </c>
      <c r="I104" s="52">
        <v>0</v>
      </c>
      <c r="J104" s="19">
        <f t="shared" si="56"/>
        <v>0</v>
      </c>
    </row>
    <row r="105" spans="1:10" s="6" customFormat="1" ht="37.5">
      <c r="A105" s="76"/>
      <c r="B105" s="66"/>
      <c r="C105" s="33" t="s">
        <v>44</v>
      </c>
      <c r="D105" s="20">
        <v>0</v>
      </c>
      <c r="E105" s="20">
        <v>1561.65</v>
      </c>
      <c r="F105" s="20">
        <v>14638.42</v>
      </c>
      <c r="G105" s="52">
        <v>10700</v>
      </c>
      <c r="H105" s="52">
        <v>0</v>
      </c>
      <c r="I105" s="52">
        <v>0</v>
      </c>
      <c r="J105" s="19">
        <f t="shared" si="56"/>
        <v>26900.07</v>
      </c>
    </row>
    <row r="106" spans="1:10" s="6" customFormat="1" ht="56.25">
      <c r="A106" s="76"/>
      <c r="B106" s="66"/>
      <c r="C106" s="33" t="s">
        <v>96</v>
      </c>
      <c r="D106" s="20">
        <v>0</v>
      </c>
      <c r="E106" s="20">
        <v>0</v>
      </c>
      <c r="F106" s="20">
        <v>0</v>
      </c>
      <c r="G106" s="52">
        <v>0</v>
      </c>
      <c r="H106" s="52">
        <v>0</v>
      </c>
      <c r="I106" s="52">
        <v>0</v>
      </c>
      <c r="J106" s="19">
        <f t="shared" si="56"/>
        <v>0</v>
      </c>
    </row>
    <row r="107" spans="1:10" s="6" customFormat="1" ht="20.25">
      <c r="A107" s="76"/>
      <c r="B107" s="66"/>
      <c r="C107" s="33" t="s">
        <v>31</v>
      </c>
      <c r="D107" s="20">
        <v>0</v>
      </c>
      <c r="E107" s="20">
        <v>0</v>
      </c>
      <c r="F107" s="20">
        <v>0</v>
      </c>
      <c r="G107" s="52">
        <v>0</v>
      </c>
      <c r="H107" s="52">
        <v>0</v>
      </c>
      <c r="I107" s="52">
        <v>0</v>
      </c>
      <c r="J107" s="19">
        <f t="shared" si="56"/>
        <v>0</v>
      </c>
    </row>
    <row r="108" spans="1:10" s="6" customFormat="1" ht="20.25">
      <c r="A108" s="76"/>
      <c r="B108" s="66"/>
      <c r="C108" s="33" t="s">
        <v>30</v>
      </c>
      <c r="D108" s="20">
        <v>0</v>
      </c>
      <c r="E108" s="20">
        <v>0</v>
      </c>
      <c r="F108" s="20">
        <v>0</v>
      </c>
      <c r="G108" s="52">
        <v>0</v>
      </c>
      <c r="H108" s="52">
        <v>0</v>
      </c>
      <c r="I108" s="52">
        <v>0</v>
      </c>
      <c r="J108" s="19">
        <f t="shared" si="56"/>
        <v>0</v>
      </c>
    </row>
    <row r="109" spans="1:10" s="5" customFormat="1" ht="93.75">
      <c r="A109" s="34" t="s">
        <v>46</v>
      </c>
      <c r="B109" s="31" t="s">
        <v>38</v>
      </c>
      <c r="C109" s="39"/>
      <c r="D109" s="19">
        <f>D110+D123</f>
        <v>130588.23</v>
      </c>
      <c r="E109" s="19">
        <f t="shared" ref="E109:I109" si="66">E110+E123</f>
        <v>195909.39</v>
      </c>
      <c r="F109" s="19">
        <f t="shared" si="66"/>
        <v>200972.83</v>
      </c>
      <c r="G109" s="54">
        <f t="shared" si="66"/>
        <v>225134.46</v>
      </c>
      <c r="H109" s="54">
        <f t="shared" si="66"/>
        <v>205251.09</v>
      </c>
      <c r="I109" s="54">
        <f t="shared" si="66"/>
        <v>205251.09</v>
      </c>
      <c r="J109" s="19">
        <f t="shared" si="56"/>
        <v>1163107.0899999999</v>
      </c>
    </row>
    <row r="110" spans="1:10" s="6" customFormat="1" ht="20.25">
      <c r="A110" s="76"/>
      <c r="B110" s="66"/>
      <c r="C110" s="33" t="s">
        <v>16</v>
      </c>
      <c r="D110" s="20">
        <f>D111+D114+D118</f>
        <v>109991.81</v>
      </c>
      <c r="E110" s="20">
        <f t="shared" ref="E110:H110" si="67">E111+E114+E118</f>
        <v>159101.76000000001</v>
      </c>
      <c r="F110" s="20">
        <f t="shared" si="67"/>
        <v>162020.35999999999</v>
      </c>
      <c r="G110" s="52">
        <f>G111+G114+G118</f>
        <v>184508.56</v>
      </c>
      <c r="H110" s="52">
        <f t="shared" si="67"/>
        <v>166867.69</v>
      </c>
      <c r="I110" s="52">
        <f>I111+I114+I118</f>
        <v>166867.69</v>
      </c>
      <c r="J110" s="19">
        <f t="shared" si="56"/>
        <v>949357.86999999988</v>
      </c>
    </row>
    <row r="111" spans="1:10" s="6" customFormat="1" ht="37.5">
      <c r="A111" s="76"/>
      <c r="B111" s="66"/>
      <c r="C111" s="33" t="s">
        <v>123</v>
      </c>
      <c r="D111" s="20">
        <f>D112+D113</f>
        <v>24267.56</v>
      </c>
      <c r="E111" s="20">
        <f t="shared" ref="E111:I111" si="68">E112+E113</f>
        <v>62720.29</v>
      </c>
      <c r="F111" s="20">
        <f t="shared" si="68"/>
        <v>63018.46</v>
      </c>
      <c r="G111" s="52">
        <f t="shared" si="68"/>
        <v>72967.09</v>
      </c>
      <c r="H111" s="52">
        <f t="shared" si="68"/>
        <v>72967.09</v>
      </c>
      <c r="I111" s="52">
        <f t="shared" si="68"/>
        <v>72967.09</v>
      </c>
      <c r="J111" s="19">
        <f t="shared" si="56"/>
        <v>368907.57999999996</v>
      </c>
    </row>
    <row r="112" spans="1:10" s="6" customFormat="1" ht="37.5">
      <c r="A112" s="76"/>
      <c r="B112" s="66"/>
      <c r="C112" s="33" t="s">
        <v>126</v>
      </c>
      <c r="D112" s="20">
        <v>24267.56</v>
      </c>
      <c r="E112" s="20">
        <v>62720.29</v>
      </c>
      <c r="F112" s="20">
        <v>63018.46</v>
      </c>
      <c r="G112" s="52">
        <v>72967.09</v>
      </c>
      <c r="H112" s="52">
        <v>72967.09</v>
      </c>
      <c r="I112" s="52">
        <v>72967.09</v>
      </c>
      <c r="J112" s="19">
        <f t="shared" si="56"/>
        <v>368907.57999999996</v>
      </c>
    </row>
    <row r="113" spans="1:11" s="6" customFormat="1" ht="20.25">
      <c r="A113" s="76"/>
      <c r="B113" s="66"/>
      <c r="C113" s="33" t="s">
        <v>32</v>
      </c>
      <c r="D113" s="20">
        <v>0</v>
      </c>
      <c r="E113" s="20">
        <v>0</v>
      </c>
      <c r="F113" s="20">
        <v>0</v>
      </c>
      <c r="G113" s="52">
        <v>0</v>
      </c>
      <c r="H113" s="52">
        <v>0</v>
      </c>
      <c r="I113" s="52">
        <v>0</v>
      </c>
      <c r="J113" s="19">
        <f t="shared" si="56"/>
        <v>0</v>
      </c>
    </row>
    <row r="114" spans="1:11" s="6" customFormat="1" ht="37.5">
      <c r="A114" s="76"/>
      <c r="B114" s="66"/>
      <c r="C114" s="33" t="s">
        <v>124</v>
      </c>
      <c r="D114" s="20">
        <f>D115</f>
        <v>1548.99</v>
      </c>
      <c r="E114" s="20">
        <f t="shared" ref="E114:I114" si="69">E115</f>
        <v>4003.42</v>
      </c>
      <c r="F114" s="20">
        <f t="shared" si="69"/>
        <v>13282.41</v>
      </c>
      <c r="G114" s="52">
        <f t="shared" si="69"/>
        <v>5943.22</v>
      </c>
      <c r="H114" s="52">
        <f t="shared" si="69"/>
        <v>3840.38</v>
      </c>
      <c r="I114" s="52">
        <f t="shared" si="69"/>
        <v>3840.38</v>
      </c>
      <c r="J114" s="19">
        <f t="shared" si="56"/>
        <v>32458.800000000003</v>
      </c>
      <c r="K114" s="51"/>
    </row>
    <row r="115" spans="1:11" s="6" customFormat="1" ht="37.5">
      <c r="A115" s="76"/>
      <c r="B115" s="66"/>
      <c r="C115" s="33" t="s">
        <v>118</v>
      </c>
      <c r="D115" s="20">
        <v>1548.99</v>
      </c>
      <c r="E115" s="20">
        <v>4003.42</v>
      </c>
      <c r="F115" s="20">
        <v>13282.41</v>
      </c>
      <c r="G115" s="52">
        <v>5943.22</v>
      </c>
      <c r="H115" s="52">
        <v>3840.38</v>
      </c>
      <c r="I115" s="52">
        <v>3840.38</v>
      </c>
      <c r="J115" s="19">
        <f t="shared" si="56"/>
        <v>32458.800000000003</v>
      </c>
    </row>
    <row r="116" spans="1:11" s="6" customFormat="1" ht="56.25">
      <c r="A116" s="76"/>
      <c r="B116" s="66"/>
      <c r="C116" s="33" t="s">
        <v>76</v>
      </c>
      <c r="D116" s="20">
        <v>0</v>
      </c>
      <c r="E116" s="20">
        <v>0</v>
      </c>
      <c r="F116" s="20">
        <v>0</v>
      </c>
      <c r="G116" s="52">
        <v>0</v>
      </c>
      <c r="H116" s="52">
        <v>0</v>
      </c>
      <c r="I116" s="52">
        <v>0</v>
      </c>
      <c r="J116" s="19">
        <f t="shared" si="56"/>
        <v>0</v>
      </c>
    </row>
    <row r="117" spans="1:11" s="6" customFormat="1" ht="56.25">
      <c r="A117" s="76"/>
      <c r="B117" s="66"/>
      <c r="C117" s="33" t="s">
        <v>68</v>
      </c>
      <c r="D117" s="20">
        <v>0</v>
      </c>
      <c r="E117" s="20">
        <v>0</v>
      </c>
      <c r="F117" s="20">
        <v>0</v>
      </c>
      <c r="G117" s="52">
        <v>0</v>
      </c>
      <c r="H117" s="52">
        <v>0</v>
      </c>
      <c r="I117" s="52">
        <v>0</v>
      </c>
      <c r="J117" s="19">
        <f t="shared" si="56"/>
        <v>0</v>
      </c>
    </row>
    <row r="118" spans="1:11" s="6" customFormat="1" ht="37.5">
      <c r="A118" s="76"/>
      <c r="B118" s="66"/>
      <c r="C118" s="33" t="s">
        <v>125</v>
      </c>
      <c r="D118" s="20">
        <f t="shared" ref="D118:I118" si="70">D119</f>
        <v>84175.26</v>
      </c>
      <c r="E118" s="20">
        <f t="shared" si="70"/>
        <v>92378.05</v>
      </c>
      <c r="F118" s="20">
        <f t="shared" si="70"/>
        <v>85719.49</v>
      </c>
      <c r="G118" s="52">
        <f t="shared" si="70"/>
        <v>105598.25</v>
      </c>
      <c r="H118" s="52">
        <f t="shared" si="70"/>
        <v>90060.22</v>
      </c>
      <c r="I118" s="52">
        <f t="shared" si="70"/>
        <v>90060.22</v>
      </c>
      <c r="J118" s="19">
        <f t="shared" si="56"/>
        <v>547991.49</v>
      </c>
    </row>
    <row r="119" spans="1:11" s="6" customFormat="1" ht="37.5">
      <c r="A119" s="76"/>
      <c r="B119" s="66"/>
      <c r="C119" s="33" t="s">
        <v>77</v>
      </c>
      <c r="D119" s="20">
        <v>84175.26</v>
      </c>
      <c r="E119" s="20">
        <v>92378.05</v>
      </c>
      <c r="F119" s="20">
        <v>85719.49</v>
      </c>
      <c r="G119" s="52">
        <v>105598.25</v>
      </c>
      <c r="H119" s="52">
        <v>90060.22</v>
      </c>
      <c r="I119" s="52">
        <v>90060.22</v>
      </c>
      <c r="J119" s="19">
        <f t="shared" si="56"/>
        <v>547991.49</v>
      </c>
    </row>
    <row r="120" spans="1:11" s="6" customFormat="1" ht="37.5">
      <c r="A120" s="76"/>
      <c r="B120" s="66"/>
      <c r="C120" s="33" t="s">
        <v>44</v>
      </c>
      <c r="D120" s="20">
        <v>0</v>
      </c>
      <c r="E120" s="20">
        <v>0</v>
      </c>
      <c r="F120" s="20">
        <v>0</v>
      </c>
      <c r="G120" s="52">
        <v>0</v>
      </c>
      <c r="H120" s="52">
        <v>0</v>
      </c>
      <c r="I120" s="52">
        <v>0</v>
      </c>
      <c r="J120" s="19">
        <f t="shared" si="56"/>
        <v>0</v>
      </c>
    </row>
    <row r="121" spans="1:11" s="6" customFormat="1" ht="56.25">
      <c r="A121" s="76"/>
      <c r="B121" s="66"/>
      <c r="C121" s="33" t="s">
        <v>72</v>
      </c>
      <c r="D121" s="20">
        <v>0</v>
      </c>
      <c r="E121" s="20">
        <v>0</v>
      </c>
      <c r="F121" s="20">
        <v>0</v>
      </c>
      <c r="G121" s="52">
        <v>0</v>
      </c>
      <c r="H121" s="52">
        <v>0</v>
      </c>
      <c r="I121" s="52">
        <v>0</v>
      </c>
      <c r="J121" s="19">
        <f t="shared" si="56"/>
        <v>0</v>
      </c>
    </row>
    <row r="122" spans="1:11" s="6" customFormat="1" ht="20.25">
      <c r="A122" s="76"/>
      <c r="B122" s="66"/>
      <c r="C122" s="33" t="s">
        <v>31</v>
      </c>
      <c r="D122" s="20"/>
      <c r="E122" s="20"/>
      <c r="F122" s="20"/>
      <c r="G122" s="52"/>
      <c r="H122" s="52"/>
      <c r="I122" s="52"/>
      <c r="J122" s="19">
        <f t="shared" si="56"/>
        <v>0</v>
      </c>
    </row>
    <row r="123" spans="1:11" s="6" customFormat="1" ht="20.25">
      <c r="A123" s="76"/>
      <c r="B123" s="66"/>
      <c r="C123" s="33" t="s">
        <v>30</v>
      </c>
      <c r="D123" s="20">
        <v>20596.419999999998</v>
      </c>
      <c r="E123" s="20">
        <f>23890.76+12430.92+485.95</f>
        <v>36807.629999999997</v>
      </c>
      <c r="F123" s="20">
        <v>38952.47</v>
      </c>
      <c r="G123" s="65">
        <v>40625.9</v>
      </c>
      <c r="H123" s="52">
        <v>38383.4</v>
      </c>
      <c r="I123" s="52">
        <v>38383.4</v>
      </c>
      <c r="J123" s="19">
        <f t="shared" si="56"/>
        <v>213749.21999999997</v>
      </c>
    </row>
    <row r="124" spans="1:11" s="5" customFormat="1" ht="93.75">
      <c r="A124" s="34" t="s">
        <v>47</v>
      </c>
      <c r="B124" s="31" t="s">
        <v>50</v>
      </c>
      <c r="C124" s="39"/>
      <c r="D124" s="19">
        <f t="shared" ref="D124:I124" si="71">D125+D138</f>
        <v>204.84</v>
      </c>
      <c r="E124" s="19">
        <f t="shared" si="71"/>
        <v>9063.93</v>
      </c>
      <c r="F124" s="19">
        <f t="shared" si="71"/>
        <v>9764.42</v>
      </c>
      <c r="G124" s="54">
        <f t="shared" si="71"/>
        <v>12797.51</v>
      </c>
      <c r="H124" s="54">
        <f t="shared" si="71"/>
        <v>10464.200000000001</v>
      </c>
      <c r="I124" s="54">
        <f t="shared" si="71"/>
        <v>10464.200000000001</v>
      </c>
      <c r="J124" s="19">
        <f t="shared" si="56"/>
        <v>52759.100000000006</v>
      </c>
    </row>
    <row r="125" spans="1:11" s="6" customFormat="1" ht="20.25">
      <c r="A125" s="76"/>
      <c r="B125" s="66"/>
      <c r="C125" s="33" t="s">
        <v>16</v>
      </c>
      <c r="D125" s="20">
        <f t="shared" ref="D125:I125" si="72">D126+D129+D133</f>
        <v>94.44</v>
      </c>
      <c r="E125" s="20">
        <f t="shared" si="72"/>
        <v>7428.15</v>
      </c>
      <c r="F125" s="20">
        <f t="shared" si="72"/>
        <v>9727.49</v>
      </c>
      <c r="G125" s="52">
        <f>G126+G129+G133</f>
        <v>12557.300000000001</v>
      </c>
      <c r="H125" s="52">
        <f t="shared" si="72"/>
        <v>10224.200000000001</v>
      </c>
      <c r="I125" s="52">
        <f t="shared" si="72"/>
        <v>10224.200000000001</v>
      </c>
      <c r="J125" s="19">
        <f t="shared" si="56"/>
        <v>50255.78</v>
      </c>
    </row>
    <row r="126" spans="1:11" s="6" customFormat="1" ht="37.5">
      <c r="A126" s="76"/>
      <c r="B126" s="66"/>
      <c r="C126" s="33" t="s">
        <v>150</v>
      </c>
      <c r="D126" s="20">
        <f t="shared" ref="D126:I126" si="73">D127+D128</f>
        <v>0</v>
      </c>
      <c r="E126" s="20">
        <f t="shared" si="73"/>
        <v>0</v>
      </c>
      <c r="F126" s="20">
        <f t="shared" si="73"/>
        <v>0</v>
      </c>
      <c r="G126" s="52">
        <f t="shared" si="73"/>
        <v>0</v>
      </c>
      <c r="H126" s="52">
        <f t="shared" si="73"/>
        <v>0</v>
      </c>
      <c r="I126" s="52">
        <f t="shared" si="73"/>
        <v>0</v>
      </c>
      <c r="J126" s="19">
        <f t="shared" si="56"/>
        <v>0</v>
      </c>
    </row>
    <row r="127" spans="1:11" s="6" customFormat="1" ht="37.5">
      <c r="A127" s="76"/>
      <c r="B127" s="66"/>
      <c r="C127" s="33" t="s">
        <v>128</v>
      </c>
      <c r="D127" s="20">
        <v>0</v>
      </c>
      <c r="E127" s="20">
        <v>0</v>
      </c>
      <c r="F127" s="20">
        <v>0</v>
      </c>
      <c r="G127" s="52">
        <v>0</v>
      </c>
      <c r="H127" s="52">
        <v>0</v>
      </c>
      <c r="I127" s="52">
        <v>0</v>
      </c>
      <c r="J127" s="19">
        <f t="shared" si="56"/>
        <v>0</v>
      </c>
    </row>
    <row r="128" spans="1:11" s="6" customFormat="1" ht="20.25">
      <c r="A128" s="76"/>
      <c r="B128" s="66"/>
      <c r="C128" s="33" t="s">
        <v>32</v>
      </c>
      <c r="D128" s="20">
        <v>0</v>
      </c>
      <c r="E128" s="20">
        <v>0</v>
      </c>
      <c r="F128" s="20">
        <v>0</v>
      </c>
      <c r="G128" s="52">
        <v>0</v>
      </c>
      <c r="H128" s="52">
        <v>0</v>
      </c>
      <c r="I128" s="52">
        <v>0</v>
      </c>
      <c r="J128" s="19">
        <f t="shared" si="56"/>
        <v>0</v>
      </c>
    </row>
    <row r="129" spans="1:10" s="6" customFormat="1" ht="37.5">
      <c r="A129" s="76"/>
      <c r="B129" s="66"/>
      <c r="C129" s="33" t="s">
        <v>141</v>
      </c>
      <c r="D129" s="20">
        <f>D130</f>
        <v>0</v>
      </c>
      <c r="E129" s="20">
        <f t="shared" ref="E129:I129" si="74">E130</f>
        <v>0</v>
      </c>
      <c r="F129" s="20">
        <f t="shared" si="74"/>
        <v>9391.01</v>
      </c>
      <c r="G129" s="52">
        <f t="shared" si="74"/>
        <v>10073.02</v>
      </c>
      <c r="H129" s="52">
        <f t="shared" si="74"/>
        <v>8920.86</v>
      </c>
      <c r="I129" s="52">
        <f t="shared" si="74"/>
        <v>8920.86</v>
      </c>
      <c r="J129" s="19">
        <f t="shared" si="56"/>
        <v>37305.75</v>
      </c>
    </row>
    <row r="130" spans="1:10" s="6" customFormat="1" ht="37.5">
      <c r="A130" s="76"/>
      <c r="B130" s="66"/>
      <c r="C130" s="33" t="s">
        <v>127</v>
      </c>
      <c r="D130" s="20">
        <v>0</v>
      </c>
      <c r="E130" s="20">
        <v>0</v>
      </c>
      <c r="F130" s="20">
        <v>9391.01</v>
      </c>
      <c r="G130" s="52">
        <v>10073.02</v>
      </c>
      <c r="H130" s="52">
        <v>8920.86</v>
      </c>
      <c r="I130" s="52">
        <v>8920.86</v>
      </c>
      <c r="J130" s="19">
        <f t="shared" si="56"/>
        <v>37305.75</v>
      </c>
    </row>
    <row r="131" spans="1:10" s="6" customFormat="1" ht="56.25">
      <c r="A131" s="76"/>
      <c r="B131" s="66"/>
      <c r="C131" s="33" t="s">
        <v>61</v>
      </c>
      <c r="D131" s="20">
        <v>0</v>
      </c>
      <c r="E131" s="20">
        <v>0</v>
      </c>
      <c r="F131" s="20">
        <v>0</v>
      </c>
      <c r="G131" s="52">
        <v>0</v>
      </c>
      <c r="H131" s="52">
        <v>0</v>
      </c>
      <c r="I131" s="52">
        <v>0</v>
      </c>
      <c r="J131" s="19">
        <f t="shared" si="56"/>
        <v>0</v>
      </c>
    </row>
    <row r="132" spans="1:10" s="6" customFormat="1" ht="56.25">
      <c r="A132" s="76"/>
      <c r="B132" s="66"/>
      <c r="C132" s="33" t="s">
        <v>78</v>
      </c>
      <c r="D132" s="20">
        <v>0</v>
      </c>
      <c r="E132" s="20">
        <v>0</v>
      </c>
      <c r="F132" s="20">
        <v>0</v>
      </c>
      <c r="G132" s="52">
        <v>0</v>
      </c>
      <c r="H132" s="52">
        <v>0</v>
      </c>
      <c r="I132" s="52">
        <v>0</v>
      </c>
      <c r="J132" s="19">
        <f t="shared" si="56"/>
        <v>0</v>
      </c>
    </row>
    <row r="133" spans="1:10" s="6" customFormat="1" ht="37.5">
      <c r="A133" s="76"/>
      <c r="B133" s="66"/>
      <c r="C133" s="33" t="s">
        <v>54</v>
      </c>
      <c r="D133" s="20">
        <f t="shared" ref="D133:I133" si="75">D134</f>
        <v>94.44</v>
      </c>
      <c r="E133" s="20">
        <f t="shared" si="75"/>
        <v>7428.15</v>
      </c>
      <c r="F133" s="20">
        <f t="shared" si="75"/>
        <v>336.48</v>
      </c>
      <c r="G133" s="52">
        <f t="shared" si="75"/>
        <v>2484.2800000000002</v>
      </c>
      <c r="H133" s="52">
        <f t="shared" si="75"/>
        <v>1303.3399999999999</v>
      </c>
      <c r="I133" s="52">
        <f t="shared" si="75"/>
        <v>1303.3399999999999</v>
      </c>
      <c r="J133" s="19">
        <f t="shared" si="56"/>
        <v>12950.03</v>
      </c>
    </row>
    <row r="134" spans="1:10" s="6" customFormat="1" ht="37.5">
      <c r="A134" s="76"/>
      <c r="B134" s="66"/>
      <c r="C134" s="33" t="s">
        <v>79</v>
      </c>
      <c r="D134" s="20">
        <v>94.44</v>
      </c>
      <c r="E134" s="20">
        <v>7428.15</v>
      </c>
      <c r="F134" s="20">
        <v>336.48</v>
      </c>
      <c r="G134" s="52">
        <v>2484.2800000000002</v>
      </c>
      <c r="H134" s="52">
        <v>1303.3399999999999</v>
      </c>
      <c r="I134" s="52">
        <v>1303.3399999999999</v>
      </c>
      <c r="J134" s="19">
        <f t="shared" si="56"/>
        <v>12950.03</v>
      </c>
    </row>
    <row r="135" spans="1:10" s="6" customFormat="1" ht="37.5">
      <c r="A135" s="76"/>
      <c r="B135" s="66"/>
      <c r="C135" s="33" t="s">
        <v>44</v>
      </c>
      <c r="D135" s="20">
        <v>0</v>
      </c>
      <c r="E135" s="20">
        <v>0</v>
      </c>
      <c r="F135" s="20">
        <v>0</v>
      </c>
      <c r="G135" s="52">
        <v>0</v>
      </c>
      <c r="H135" s="52">
        <v>0</v>
      </c>
      <c r="I135" s="52">
        <v>0</v>
      </c>
      <c r="J135" s="19">
        <f t="shared" si="56"/>
        <v>0</v>
      </c>
    </row>
    <row r="136" spans="1:10" s="6" customFormat="1" ht="56.25">
      <c r="A136" s="76"/>
      <c r="B136" s="66"/>
      <c r="C136" s="33" t="s">
        <v>97</v>
      </c>
      <c r="D136" s="20">
        <v>0</v>
      </c>
      <c r="E136" s="20">
        <v>0</v>
      </c>
      <c r="F136" s="20">
        <v>0</v>
      </c>
      <c r="G136" s="52">
        <v>0</v>
      </c>
      <c r="H136" s="52">
        <v>0</v>
      </c>
      <c r="I136" s="52">
        <v>0</v>
      </c>
      <c r="J136" s="19">
        <f t="shared" si="56"/>
        <v>0</v>
      </c>
    </row>
    <row r="137" spans="1:10" s="6" customFormat="1" ht="20.25">
      <c r="A137" s="76"/>
      <c r="B137" s="66"/>
      <c r="C137" s="33" t="s">
        <v>31</v>
      </c>
      <c r="D137" s="20">
        <v>0</v>
      </c>
      <c r="E137" s="20">
        <v>0</v>
      </c>
      <c r="F137" s="20">
        <v>0</v>
      </c>
      <c r="G137" s="52">
        <v>0</v>
      </c>
      <c r="H137" s="52">
        <v>0</v>
      </c>
      <c r="I137" s="52">
        <v>0</v>
      </c>
      <c r="J137" s="19">
        <f t="shared" si="56"/>
        <v>0</v>
      </c>
    </row>
    <row r="138" spans="1:10" s="6" customFormat="1" ht="20.25">
      <c r="A138" s="76"/>
      <c r="B138" s="66"/>
      <c r="C138" s="33" t="s">
        <v>30</v>
      </c>
      <c r="D138" s="20">
        <v>110.4</v>
      </c>
      <c r="E138" s="20">
        <v>1635.78</v>
      </c>
      <c r="F138" s="20">
        <v>36.93</v>
      </c>
      <c r="G138" s="65">
        <v>240.21</v>
      </c>
      <c r="H138" s="52">
        <v>240</v>
      </c>
      <c r="I138" s="52">
        <v>240</v>
      </c>
      <c r="J138" s="19">
        <f t="shared" si="56"/>
        <v>2503.3200000000002</v>
      </c>
    </row>
    <row r="139" spans="1:10" s="5" customFormat="1" ht="56.25">
      <c r="A139" s="34" t="s">
        <v>107</v>
      </c>
      <c r="B139" s="31" t="s">
        <v>108</v>
      </c>
      <c r="C139" s="32"/>
      <c r="D139" s="19">
        <f t="shared" ref="D139:I139" si="76">D140+D153</f>
        <v>0</v>
      </c>
      <c r="E139" s="19">
        <f t="shared" si="76"/>
        <v>10217.94</v>
      </c>
      <c r="F139" s="19">
        <f t="shared" si="76"/>
        <v>15284.89</v>
      </c>
      <c r="G139" s="54">
        <f t="shared" si="76"/>
        <v>0</v>
      </c>
      <c r="H139" s="54">
        <f t="shared" si="76"/>
        <v>21120.3</v>
      </c>
      <c r="I139" s="54">
        <f t="shared" si="76"/>
        <v>0</v>
      </c>
      <c r="J139" s="19">
        <f t="shared" si="56"/>
        <v>46623.130000000005</v>
      </c>
    </row>
    <row r="140" spans="1:10" s="6" customFormat="1" ht="20.25">
      <c r="A140" s="77"/>
      <c r="B140" s="66"/>
      <c r="C140" s="33" t="s">
        <v>16</v>
      </c>
      <c r="D140" s="20">
        <f t="shared" ref="D140:I140" si="77">D141+D144+D148</f>
        <v>0</v>
      </c>
      <c r="E140" s="20">
        <f t="shared" si="77"/>
        <v>10217.94</v>
      </c>
      <c r="F140" s="20">
        <f t="shared" si="77"/>
        <v>15284.89</v>
      </c>
      <c r="G140" s="52">
        <f t="shared" si="77"/>
        <v>0</v>
      </c>
      <c r="H140" s="52">
        <f t="shared" si="77"/>
        <v>21120.3</v>
      </c>
      <c r="I140" s="52">
        <f t="shared" si="77"/>
        <v>0</v>
      </c>
      <c r="J140" s="19">
        <f t="shared" ref="J140:J203" si="78">SUM(D140:I140)</f>
        <v>46623.130000000005</v>
      </c>
    </row>
    <row r="141" spans="1:10" s="6" customFormat="1" ht="37.5">
      <c r="A141" s="77"/>
      <c r="B141" s="66"/>
      <c r="C141" s="33" t="s">
        <v>133</v>
      </c>
      <c r="D141" s="20">
        <f t="shared" ref="D141:I141" si="79">D142</f>
        <v>0</v>
      </c>
      <c r="E141" s="20">
        <f t="shared" si="79"/>
        <v>0</v>
      </c>
      <c r="F141" s="20">
        <f t="shared" si="79"/>
        <v>0</v>
      </c>
      <c r="G141" s="52">
        <f t="shared" si="79"/>
        <v>0</v>
      </c>
      <c r="H141" s="52">
        <f t="shared" si="79"/>
        <v>0</v>
      </c>
      <c r="I141" s="52">
        <f t="shared" si="79"/>
        <v>0</v>
      </c>
      <c r="J141" s="19">
        <f t="shared" si="78"/>
        <v>0</v>
      </c>
    </row>
    <row r="142" spans="1:10" s="6" customFormat="1" ht="37.5">
      <c r="A142" s="77"/>
      <c r="B142" s="66"/>
      <c r="C142" s="33" t="s">
        <v>129</v>
      </c>
      <c r="D142" s="20">
        <v>0</v>
      </c>
      <c r="E142" s="20">
        <v>0</v>
      </c>
      <c r="F142" s="20">
        <v>0</v>
      </c>
      <c r="G142" s="52">
        <v>0</v>
      </c>
      <c r="H142" s="52">
        <v>0</v>
      </c>
      <c r="I142" s="52">
        <v>0</v>
      </c>
      <c r="J142" s="19">
        <f t="shared" si="78"/>
        <v>0</v>
      </c>
    </row>
    <row r="143" spans="1:10" s="6" customFormat="1" ht="20.25">
      <c r="A143" s="77"/>
      <c r="B143" s="66"/>
      <c r="C143" s="33" t="s">
        <v>33</v>
      </c>
      <c r="D143" s="20">
        <v>0</v>
      </c>
      <c r="E143" s="20">
        <v>0</v>
      </c>
      <c r="F143" s="20">
        <v>0</v>
      </c>
      <c r="G143" s="52">
        <v>0</v>
      </c>
      <c r="H143" s="52">
        <v>0</v>
      </c>
      <c r="I143" s="52">
        <v>0</v>
      </c>
      <c r="J143" s="19">
        <f t="shared" si="78"/>
        <v>0</v>
      </c>
    </row>
    <row r="144" spans="1:10" s="6" customFormat="1" ht="37.5">
      <c r="A144" s="77"/>
      <c r="B144" s="66"/>
      <c r="C144" s="33" t="s">
        <v>130</v>
      </c>
      <c r="D144" s="20">
        <f t="shared" ref="D144:I144" si="80">D145+D146</f>
        <v>0</v>
      </c>
      <c r="E144" s="20">
        <f t="shared" si="80"/>
        <v>9707.0400000000009</v>
      </c>
      <c r="F144" s="20">
        <f t="shared" si="80"/>
        <v>14520.65</v>
      </c>
      <c r="G144" s="52">
        <f t="shared" si="80"/>
        <v>0</v>
      </c>
      <c r="H144" s="52">
        <f t="shared" si="80"/>
        <v>21120.3</v>
      </c>
      <c r="I144" s="52">
        <f t="shared" si="80"/>
        <v>0</v>
      </c>
      <c r="J144" s="19">
        <f t="shared" si="78"/>
        <v>45347.990000000005</v>
      </c>
    </row>
    <row r="145" spans="1:10" s="6" customFormat="1" ht="37.5">
      <c r="A145" s="77"/>
      <c r="B145" s="66"/>
      <c r="C145" s="33" t="s">
        <v>132</v>
      </c>
      <c r="D145" s="20">
        <v>0</v>
      </c>
      <c r="E145" s="20">
        <v>9707.0400000000009</v>
      </c>
      <c r="F145" s="20">
        <v>14520.65</v>
      </c>
      <c r="G145" s="52">
        <v>0</v>
      </c>
      <c r="H145" s="52">
        <v>21120.3</v>
      </c>
      <c r="I145" s="52">
        <v>0</v>
      </c>
      <c r="J145" s="19">
        <f t="shared" si="78"/>
        <v>45347.990000000005</v>
      </c>
    </row>
    <row r="146" spans="1:10" s="6" customFormat="1" ht="56.25">
      <c r="A146" s="77"/>
      <c r="B146" s="66"/>
      <c r="C146" s="33" t="s">
        <v>72</v>
      </c>
      <c r="D146" s="20">
        <v>0</v>
      </c>
      <c r="E146" s="20">
        <v>0</v>
      </c>
      <c r="F146" s="20">
        <v>0</v>
      </c>
      <c r="G146" s="52">
        <v>0</v>
      </c>
      <c r="H146" s="52">
        <v>0</v>
      </c>
      <c r="I146" s="52">
        <v>0</v>
      </c>
      <c r="J146" s="19">
        <f t="shared" si="78"/>
        <v>0</v>
      </c>
    </row>
    <row r="147" spans="1:10" s="6" customFormat="1" ht="56.25">
      <c r="A147" s="77"/>
      <c r="B147" s="66"/>
      <c r="C147" s="33" t="s">
        <v>71</v>
      </c>
      <c r="D147" s="20">
        <v>0</v>
      </c>
      <c r="E147" s="20">
        <v>0</v>
      </c>
      <c r="F147" s="20">
        <v>0</v>
      </c>
      <c r="G147" s="52">
        <v>0</v>
      </c>
      <c r="H147" s="52">
        <v>0</v>
      </c>
      <c r="I147" s="52">
        <v>0</v>
      </c>
      <c r="J147" s="19">
        <f t="shared" si="78"/>
        <v>0</v>
      </c>
    </row>
    <row r="148" spans="1:10" s="6" customFormat="1" ht="37.5">
      <c r="A148" s="77"/>
      <c r="B148" s="66"/>
      <c r="C148" s="33" t="s">
        <v>55</v>
      </c>
      <c r="D148" s="20">
        <f>D149+D150</f>
        <v>0</v>
      </c>
      <c r="E148" s="20">
        <f>E149+E150</f>
        <v>510.9</v>
      </c>
      <c r="F148" s="20">
        <f>F149</f>
        <v>764.24</v>
      </c>
      <c r="G148" s="52">
        <f>G149</f>
        <v>0</v>
      </c>
      <c r="H148" s="52">
        <f>H149</f>
        <v>0</v>
      </c>
      <c r="I148" s="52">
        <f>I149</f>
        <v>0</v>
      </c>
      <c r="J148" s="19">
        <f t="shared" si="78"/>
        <v>1275.1399999999999</v>
      </c>
    </row>
    <row r="149" spans="1:10" s="6" customFormat="1" ht="37.5">
      <c r="A149" s="77"/>
      <c r="B149" s="66"/>
      <c r="C149" s="33" t="s">
        <v>66</v>
      </c>
      <c r="D149" s="20">
        <v>0</v>
      </c>
      <c r="E149" s="20">
        <v>510.9</v>
      </c>
      <c r="F149" s="20">
        <v>764.24</v>
      </c>
      <c r="G149" s="52">
        <v>0</v>
      </c>
      <c r="H149" s="52">
        <v>0</v>
      </c>
      <c r="I149" s="52">
        <v>0</v>
      </c>
      <c r="J149" s="19">
        <f t="shared" si="78"/>
        <v>1275.1399999999999</v>
      </c>
    </row>
    <row r="150" spans="1:10" s="6" customFormat="1" ht="37.5">
      <c r="A150" s="77"/>
      <c r="B150" s="66"/>
      <c r="C150" s="33" t="s">
        <v>44</v>
      </c>
      <c r="D150" s="20">
        <v>0</v>
      </c>
      <c r="E150" s="20">
        <v>0</v>
      </c>
      <c r="F150" s="20">
        <v>0</v>
      </c>
      <c r="G150" s="52">
        <v>0</v>
      </c>
      <c r="H150" s="52">
        <v>0</v>
      </c>
      <c r="I150" s="52">
        <v>0</v>
      </c>
      <c r="J150" s="19">
        <f t="shared" si="78"/>
        <v>0</v>
      </c>
    </row>
    <row r="151" spans="1:10" s="6" customFormat="1" ht="56.25">
      <c r="A151" s="77"/>
      <c r="B151" s="66"/>
      <c r="C151" s="33" t="s">
        <v>80</v>
      </c>
      <c r="D151" s="20">
        <v>0</v>
      </c>
      <c r="E151" s="20">
        <v>0</v>
      </c>
      <c r="F151" s="20">
        <v>0</v>
      </c>
      <c r="G151" s="52">
        <v>0</v>
      </c>
      <c r="H151" s="52">
        <v>0</v>
      </c>
      <c r="I151" s="52">
        <v>0</v>
      </c>
      <c r="J151" s="19">
        <f t="shared" si="78"/>
        <v>0</v>
      </c>
    </row>
    <row r="152" spans="1:10" s="6" customFormat="1" ht="20.25">
      <c r="A152" s="77"/>
      <c r="B152" s="66"/>
      <c r="C152" s="33" t="s">
        <v>29</v>
      </c>
      <c r="D152" s="20">
        <v>0</v>
      </c>
      <c r="E152" s="20">
        <v>0</v>
      </c>
      <c r="F152" s="20">
        <v>0</v>
      </c>
      <c r="G152" s="52">
        <v>0</v>
      </c>
      <c r="H152" s="52">
        <v>0</v>
      </c>
      <c r="I152" s="52">
        <v>0</v>
      </c>
      <c r="J152" s="19">
        <f t="shared" si="78"/>
        <v>0</v>
      </c>
    </row>
    <row r="153" spans="1:10" s="6" customFormat="1" ht="20.25">
      <c r="A153" s="77"/>
      <c r="B153" s="66"/>
      <c r="C153" s="33" t="s">
        <v>30</v>
      </c>
      <c r="D153" s="20">
        <v>0</v>
      </c>
      <c r="E153" s="20">
        <v>0</v>
      </c>
      <c r="F153" s="20">
        <v>0</v>
      </c>
      <c r="G153" s="52">
        <v>0</v>
      </c>
      <c r="H153" s="52">
        <v>0</v>
      </c>
      <c r="I153" s="52">
        <f>H153</f>
        <v>0</v>
      </c>
      <c r="J153" s="19">
        <f t="shared" si="78"/>
        <v>0</v>
      </c>
    </row>
    <row r="154" spans="1:10" s="5" customFormat="1" ht="56.25">
      <c r="A154" s="34" t="s">
        <v>49</v>
      </c>
      <c r="B154" s="31" t="s">
        <v>45</v>
      </c>
      <c r="C154" s="32"/>
      <c r="D154" s="19">
        <f t="shared" ref="D154:I154" si="81">D155+D168</f>
        <v>1732.04</v>
      </c>
      <c r="E154" s="19">
        <f t="shared" si="81"/>
        <v>1825.4299999999998</v>
      </c>
      <c r="F154" s="19">
        <f t="shared" si="81"/>
        <v>1447.3700000000001</v>
      </c>
      <c r="G154" s="54">
        <f t="shared" si="81"/>
        <v>1445.44</v>
      </c>
      <c r="H154" s="54">
        <f t="shared" si="81"/>
        <v>1633.06</v>
      </c>
      <c r="I154" s="54">
        <f t="shared" si="81"/>
        <v>0</v>
      </c>
      <c r="J154" s="19">
        <f t="shared" si="78"/>
        <v>8083.34</v>
      </c>
    </row>
    <row r="155" spans="1:10" s="6" customFormat="1" ht="20.25">
      <c r="A155" s="77"/>
      <c r="B155" s="66"/>
      <c r="C155" s="33" t="s">
        <v>16</v>
      </c>
      <c r="D155" s="20">
        <f t="shared" ref="D155:I155" si="82">D156+D159+D163</f>
        <v>1732.04</v>
      </c>
      <c r="E155" s="20">
        <f t="shared" si="82"/>
        <v>1825.4299999999998</v>
      </c>
      <c r="F155" s="20">
        <f t="shared" si="82"/>
        <v>1447.3700000000001</v>
      </c>
      <c r="G155" s="52">
        <f t="shared" si="82"/>
        <v>1445.44</v>
      </c>
      <c r="H155" s="52">
        <f t="shared" si="82"/>
        <v>1633.06</v>
      </c>
      <c r="I155" s="52">
        <f t="shared" si="82"/>
        <v>0</v>
      </c>
      <c r="J155" s="19">
        <f t="shared" si="78"/>
        <v>8083.34</v>
      </c>
    </row>
    <row r="156" spans="1:10" s="6" customFormat="1" ht="37.5">
      <c r="A156" s="77"/>
      <c r="B156" s="66"/>
      <c r="C156" s="33" t="s">
        <v>134</v>
      </c>
      <c r="D156" s="20">
        <f t="shared" ref="D156:I156" si="83">D157</f>
        <v>1546.71</v>
      </c>
      <c r="E156" s="20">
        <f t="shared" si="83"/>
        <v>1805.37</v>
      </c>
      <c r="F156" s="20">
        <f t="shared" si="83"/>
        <v>1431.46</v>
      </c>
      <c r="G156" s="52">
        <f t="shared" si="83"/>
        <v>1429.55</v>
      </c>
      <c r="H156" s="52">
        <f t="shared" si="83"/>
        <v>1615.12</v>
      </c>
      <c r="I156" s="52">
        <f t="shared" si="83"/>
        <v>0</v>
      </c>
      <c r="J156" s="19">
        <f t="shared" si="78"/>
        <v>7828.21</v>
      </c>
    </row>
    <row r="157" spans="1:10" s="6" customFormat="1" ht="37.5">
      <c r="A157" s="77"/>
      <c r="B157" s="66"/>
      <c r="C157" s="33" t="s">
        <v>135</v>
      </c>
      <c r="D157" s="20">
        <v>1546.71</v>
      </c>
      <c r="E157" s="20">
        <v>1805.37</v>
      </c>
      <c r="F157" s="20">
        <v>1431.46</v>
      </c>
      <c r="G157" s="52">
        <v>1429.55</v>
      </c>
      <c r="H157" s="52">
        <v>1615.12</v>
      </c>
      <c r="I157" s="52">
        <v>0</v>
      </c>
      <c r="J157" s="19">
        <f t="shared" si="78"/>
        <v>7828.21</v>
      </c>
    </row>
    <row r="158" spans="1:10" s="6" customFormat="1" ht="20.25">
      <c r="A158" s="77"/>
      <c r="B158" s="66"/>
      <c r="C158" s="33" t="s">
        <v>33</v>
      </c>
      <c r="D158" s="20">
        <v>0</v>
      </c>
      <c r="E158" s="20">
        <v>0</v>
      </c>
      <c r="F158" s="20">
        <v>0</v>
      </c>
      <c r="G158" s="52">
        <v>0</v>
      </c>
      <c r="H158" s="52">
        <v>0</v>
      </c>
      <c r="I158" s="52">
        <v>0</v>
      </c>
      <c r="J158" s="19">
        <f t="shared" si="78"/>
        <v>0</v>
      </c>
    </row>
    <row r="159" spans="1:10" s="6" customFormat="1" ht="37.5">
      <c r="A159" s="77"/>
      <c r="B159" s="66"/>
      <c r="C159" s="33" t="s">
        <v>136</v>
      </c>
      <c r="D159" s="20">
        <f t="shared" ref="D159:I159" si="84">D160+D161</f>
        <v>98.73</v>
      </c>
      <c r="E159" s="20">
        <f t="shared" si="84"/>
        <v>18.239999999999998</v>
      </c>
      <c r="F159" s="20">
        <f t="shared" si="84"/>
        <v>14.46</v>
      </c>
      <c r="G159" s="52">
        <f t="shared" si="84"/>
        <v>14.44</v>
      </c>
      <c r="H159" s="52">
        <f t="shared" si="84"/>
        <v>16.309999999999999</v>
      </c>
      <c r="I159" s="52">
        <f t="shared" si="84"/>
        <v>0</v>
      </c>
      <c r="J159" s="19">
        <f t="shared" si="78"/>
        <v>162.18</v>
      </c>
    </row>
    <row r="160" spans="1:10" s="6" customFormat="1" ht="37.5">
      <c r="A160" s="77"/>
      <c r="B160" s="66"/>
      <c r="C160" s="33" t="s">
        <v>137</v>
      </c>
      <c r="D160" s="20">
        <v>98.73</v>
      </c>
      <c r="E160" s="20">
        <v>18.239999999999998</v>
      </c>
      <c r="F160" s="20">
        <v>14.46</v>
      </c>
      <c r="G160" s="52">
        <v>14.44</v>
      </c>
      <c r="H160" s="52">
        <v>16.309999999999999</v>
      </c>
      <c r="I160" s="52">
        <v>0</v>
      </c>
      <c r="J160" s="19">
        <f t="shared" si="78"/>
        <v>162.18</v>
      </c>
    </row>
    <row r="161" spans="1:10" s="6" customFormat="1" ht="56.25">
      <c r="A161" s="77"/>
      <c r="B161" s="66"/>
      <c r="C161" s="33" t="s">
        <v>72</v>
      </c>
      <c r="D161" s="20">
        <v>0</v>
      </c>
      <c r="E161" s="20">
        <v>0</v>
      </c>
      <c r="F161" s="20">
        <v>0</v>
      </c>
      <c r="G161" s="52">
        <v>0</v>
      </c>
      <c r="H161" s="52">
        <v>0</v>
      </c>
      <c r="I161" s="20">
        <v>0</v>
      </c>
      <c r="J161" s="19">
        <f t="shared" si="78"/>
        <v>0</v>
      </c>
    </row>
    <row r="162" spans="1:10" s="6" customFormat="1" ht="56.25">
      <c r="A162" s="77"/>
      <c r="B162" s="66"/>
      <c r="C162" s="33" t="s">
        <v>71</v>
      </c>
      <c r="D162" s="20">
        <v>0</v>
      </c>
      <c r="E162" s="20">
        <v>0</v>
      </c>
      <c r="F162" s="20">
        <v>0</v>
      </c>
      <c r="G162" s="52">
        <v>0</v>
      </c>
      <c r="H162" s="52">
        <v>0</v>
      </c>
      <c r="I162" s="20">
        <v>0</v>
      </c>
      <c r="J162" s="19">
        <f t="shared" si="78"/>
        <v>0</v>
      </c>
    </row>
    <row r="163" spans="1:10" s="6" customFormat="1" ht="37.5">
      <c r="A163" s="77"/>
      <c r="B163" s="66"/>
      <c r="C163" s="33" t="s">
        <v>55</v>
      </c>
      <c r="D163" s="20">
        <f>D164+D165</f>
        <v>86.6</v>
      </c>
      <c r="E163" s="20">
        <f>E164+E165</f>
        <v>1.82</v>
      </c>
      <c r="F163" s="20">
        <f>F164</f>
        <v>1.45</v>
      </c>
      <c r="G163" s="52">
        <f>G164</f>
        <v>1.45</v>
      </c>
      <c r="H163" s="52">
        <f>H164</f>
        <v>1.63</v>
      </c>
      <c r="I163" s="20">
        <f>I164</f>
        <v>0</v>
      </c>
      <c r="J163" s="19">
        <f t="shared" si="78"/>
        <v>92.949999999999989</v>
      </c>
    </row>
    <row r="164" spans="1:10" s="6" customFormat="1" ht="37.5">
      <c r="A164" s="77"/>
      <c r="B164" s="66"/>
      <c r="C164" s="33" t="s">
        <v>66</v>
      </c>
      <c r="D164" s="20">
        <v>86.6</v>
      </c>
      <c r="E164" s="20">
        <v>1.82</v>
      </c>
      <c r="F164" s="20">
        <v>1.45</v>
      </c>
      <c r="G164" s="52">
        <v>1.45</v>
      </c>
      <c r="H164" s="52">
        <v>1.63</v>
      </c>
      <c r="I164" s="20">
        <v>0</v>
      </c>
      <c r="J164" s="19">
        <f t="shared" si="78"/>
        <v>92.949999999999989</v>
      </c>
    </row>
    <row r="165" spans="1:10" s="6" customFormat="1" ht="37.5">
      <c r="A165" s="77"/>
      <c r="B165" s="66"/>
      <c r="C165" s="33" t="s">
        <v>44</v>
      </c>
      <c r="D165" s="20">
        <v>0</v>
      </c>
      <c r="E165" s="20">
        <v>0</v>
      </c>
      <c r="F165" s="20">
        <v>0</v>
      </c>
      <c r="G165" s="52">
        <v>0</v>
      </c>
      <c r="H165" s="52">
        <v>0</v>
      </c>
      <c r="I165" s="20">
        <v>0</v>
      </c>
      <c r="J165" s="19">
        <f t="shared" si="78"/>
        <v>0</v>
      </c>
    </row>
    <row r="166" spans="1:10" s="6" customFormat="1" ht="56.25">
      <c r="A166" s="77"/>
      <c r="B166" s="66"/>
      <c r="C166" s="33" t="s">
        <v>80</v>
      </c>
      <c r="D166" s="20">
        <v>0</v>
      </c>
      <c r="E166" s="20">
        <v>0</v>
      </c>
      <c r="F166" s="20">
        <v>0</v>
      </c>
      <c r="G166" s="52">
        <v>0</v>
      </c>
      <c r="H166" s="52">
        <v>0</v>
      </c>
      <c r="I166" s="20">
        <v>0</v>
      </c>
      <c r="J166" s="19">
        <f t="shared" si="78"/>
        <v>0</v>
      </c>
    </row>
    <row r="167" spans="1:10" s="6" customFormat="1" ht="20.25">
      <c r="A167" s="77"/>
      <c r="B167" s="66"/>
      <c r="C167" s="33" t="s">
        <v>29</v>
      </c>
      <c r="D167" s="20">
        <v>0</v>
      </c>
      <c r="E167" s="20">
        <v>0</v>
      </c>
      <c r="F167" s="20">
        <v>0</v>
      </c>
      <c r="G167" s="52">
        <v>0</v>
      </c>
      <c r="H167" s="52">
        <v>0</v>
      </c>
      <c r="I167" s="20">
        <v>0</v>
      </c>
      <c r="J167" s="19">
        <f t="shared" si="78"/>
        <v>0</v>
      </c>
    </row>
    <row r="168" spans="1:10" s="6" customFormat="1" ht="20.25">
      <c r="A168" s="77"/>
      <c r="B168" s="66"/>
      <c r="C168" s="33" t="s">
        <v>30</v>
      </c>
      <c r="D168" s="20">
        <v>0</v>
      </c>
      <c r="E168" s="20">
        <v>0</v>
      </c>
      <c r="F168" s="20">
        <v>0</v>
      </c>
      <c r="G168" s="52">
        <v>0</v>
      </c>
      <c r="H168" s="52">
        <v>0</v>
      </c>
      <c r="I168" s="20">
        <f>H168</f>
        <v>0</v>
      </c>
      <c r="J168" s="19">
        <f t="shared" si="78"/>
        <v>0</v>
      </c>
    </row>
    <row r="169" spans="1:10" s="5" customFormat="1" ht="75">
      <c r="A169" s="49" t="s">
        <v>160</v>
      </c>
      <c r="B169" s="31" t="s">
        <v>161</v>
      </c>
      <c r="C169" s="32"/>
      <c r="D169" s="19">
        <f t="shared" ref="D169:I169" si="85">D170+D183</f>
        <v>0</v>
      </c>
      <c r="E169" s="19">
        <f t="shared" si="85"/>
        <v>0</v>
      </c>
      <c r="F169" s="19">
        <f t="shared" si="85"/>
        <v>2209.52</v>
      </c>
      <c r="G169" s="54">
        <f t="shared" si="85"/>
        <v>7017.7800000000007</v>
      </c>
      <c r="H169" s="54">
        <f t="shared" si="85"/>
        <v>6297.14</v>
      </c>
      <c r="I169" s="19">
        <f t="shared" si="85"/>
        <v>6297.14</v>
      </c>
      <c r="J169" s="19">
        <f t="shared" si="78"/>
        <v>21821.58</v>
      </c>
    </row>
    <row r="170" spans="1:10" s="6" customFormat="1" ht="20.25">
      <c r="A170" s="77"/>
      <c r="B170" s="66"/>
      <c r="C170" s="33" t="s">
        <v>16</v>
      </c>
      <c r="D170" s="20">
        <f t="shared" ref="D170:I170" si="86">D171+D174+D178</f>
        <v>0</v>
      </c>
      <c r="E170" s="20">
        <f t="shared" si="86"/>
        <v>0</v>
      </c>
      <c r="F170" s="20">
        <f t="shared" si="86"/>
        <v>2209.52</v>
      </c>
      <c r="G170" s="52">
        <f t="shared" si="86"/>
        <v>7017.7800000000007</v>
      </c>
      <c r="H170" s="52">
        <f t="shared" si="86"/>
        <v>6297.14</v>
      </c>
      <c r="I170" s="20">
        <f t="shared" si="86"/>
        <v>6297.14</v>
      </c>
      <c r="J170" s="19">
        <f t="shared" si="78"/>
        <v>21821.58</v>
      </c>
    </row>
    <row r="171" spans="1:10" s="6" customFormat="1" ht="37.5">
      <c r="A171" s="77"/>
      <c r="B171" s="66"/>
      <c r="C171" s="33" t="s">
        <v>134</v>
      </c>
      <c r="D171" s="20">
        <f t="shared" ref="D171:I171" si="87">D172</f>
        <v>0</v>
      </c>
      <c r="E171" s="20">
        <f t="shared" si="87"/>
        <v>0</v>
      </c>
      <c r="F171" s="20">
        <f t="shared" si="87"/>
        <v>2187.4299999999998</v>
      </c>
      <c r="G171" s="52">
        <f t="shared" si="87"/>
        <v>6947.6</v>
      </c>
      <c r="H171" s="52">
        <f t="shared" si="87"/>
        <v>6234.17</v>
      </c>
      <c r="I171" s="52">
        <f t="shared" si="87"/>
        <v>6234.17</v>
      </c>
      <c r="J171" s="19">
        <f t="shared" si="78"/>
        <v>21603.370000000003</v>
      </c>
    </row>
    <row r="172" spans="1:10" s="6" customFormat="1" ht="37.5">
      <c r="A172" s="77"/>
      <c r="B172" s="66"/>
      <c r="C172" s="33" t="s">
        <v>135</v>
      </c>
      <c r="D172" s="20">
        <v>0</v>
      </c>
      <c r="E172" s="20">
        <v>0</v>
      </c>
      <c r="F172" s="50">
        <v>2187.4299999999998</v>
      </c>
      <c r="G172" s="52">
        <v>6947.6</v>
      </c>
      <c r="H172" s="52">
        <v>6234.17</v>
      </c>
      <c r="I172" s="52">
        <v>6234.17</v>
      </c>
      <c r="J172" s="19">
        <f t="shared" si="78"/>
        <v>21603.370000000003</v>
      </c>
    </row>
    <row r="173" spans="1:10" s="6" customFormat="1" ht="20.25">
      <c r="A173" s="77"/>
      <c r="B173" s="66"/>
      <c r="C173" s="33" t="s">
        <v>33</v>
      </c>
      <c r="D173" s="20">
        <v>0</v>
      </c>
      <c r="E173" s="20">
        <v>0</v>
      </c>
      <c r="F173" s="20">
        <v>0</v>
      </c>
      <c r="G173" s="52">
        <v>0</v>
      </c>
      <c r="H173" s="52">
        <v>0</v>
      </c>
      <c r="I173" s="52">
        <v>0</v>
      </c>
      <c r="J173" s="19">
        <f t="shared" si="78"/>
        <v>0</v>
      </c>
    </row>
    <row r="174" spans="1:10" s="6" customFormat="1" ht="37.5">
      <c r="A174" s="77"/>
      <c r="B174" s="66"/>
      <c r="C174" s="33" t="s">
        <v>136</v>
      </c>
      <c r="D174" s="20">
        <f t="shared" ref="D174:I174" si="88">D175+D176</f>
        <v>0</v>
      </c>
      <c r="E174" s="20">
        <f t="shared" si="88"/>
        <v>0</v>
      </c>
      <c r="F174" s="20">
        <f t="shared" si="88"/>
        <v>22.09</v>
      </c>
      <c r="G174" s="52">
        <f t="shared" si="88"/>
        <v>70.180000000000007</v>
      </c>
      <c r="H174" s="52">
        <f t="shared" si="88"/>
        <v>62.97</v>
      </c>
      <c r="I174" s="52">
        <f t="shared" si="88"/>
        <v>62.97</v>
      </c>
      <c r="J174" s="19">
        <f t="shared" si="78"/>
        <v>218.21</v>
      </c>
    </row>
    <row r="175" spans="1:10" s="6" customFormat="1" ht="37.5">
      <c r="A175" s="77"/>
      <c r="B175" s="66"/>
      <c r="C175" s="33" t="s">
        <v>137</v>
      </c>
      <c r="D175" s="20">
        <v>0</v>
      </c>
      <c r="E175" s="20">
        <v>0</v>
      </c>
      <c r="F175" s="50">
        <v>22.09</v>
      </c>
      <c r="G175" s="52">
        <v>70.180000000000007</v>
      </c>
      <c r="H175" s="52">
        <v>62.97</v>
      </c>
      <c r="I175" s="52">
        <v>62.97</v>
      </c>
      <c r="J175" s="19">
        <f t="shared" si="78"/>
        <v>218.21</v>
      </c>
    </row>
    <row r="176" spans="1:10" s="6" customFormat="1" ht="56.25">
      <c r="A176" s="77"/>
      <c r="B176" s="66"/>
      <c r="C176" s="33" t="s">
        <v>72</v>
      </c>
      <c r="D176" s="20">
        <v>0</v>
      </c>
      <c r="E176" s="20">
        <v>0</v>
      </c>
      <c r="F176" s="20">
        <v>0</v>
      </c>
      <c r="G176" s="52">
        <v>0</v>
      </c>
      <c r="H176" s="52">
        <v>0</v>
      </c>
      <c r="I176" s="52">
        <v>0</v>
      </c>
      <c r="J176" s="19">
        <f t="shared" si="78"/>
        <v>0</v>
      </c>
    </row>
    <row r="177" spans="1:10" s="6" customFormat="1" ht="56.25">
      <c r="A177" s="77"/>
      <c r="B177" s="66"/>
      <c r="C177" s="33" t="s">
        <v>71</v>
      </c>
      <c r="D177" s="20">
        <v>0</v>
      </c>
      <c r="E177" s="20">
        <v>0</v>
      </c>
      <c r="F177" s="20">
        <v>0</v>
      </c>
      <c r="G177" s="52">
        <v>0</v>
      </c>
      <c r="H177" s="52">
        <v>0</v>
      </c>
      <c r="I177" s="20">
        <v>0</v>
      </c>
      <c r="J177" s="19">
        <f t="shared" si="78"/>
        <v>0</v>
      </c>
    </row>
    <row r="178" spans="1:10" s="6" customFormat="1" ht="37.5">
      <c r="A178" s="77"/>
      <c r="B178" s="66"/>
      <c r="C178" s="33" t="s">
        <v>55</v>
      </c>
      <c r="D178" s="20">
        <f>D179+D180</f>
        <v>0</v>
      </c>
      <c r="E178" s="20">
        <f>E179+E180</f>
        <v>0</v>
      </c>
      <c r="F178" s="20">
        <f>F179</f>
        <v>0</v>
      </c>
      <c r="G178" s="52">
        <f>G179</f>
        <v>0</v>
      </c>
      <c r="H178" s="52">
        <f>H179</f>
        <v>0</v>
      </c>
      <c r="I178" s="20">
        <f>I179</f>
        <v>0</v>
      </c>
      <c r="J178" s="19">
        <f t="shared" si="78"/>
        <v>0</v>
      </c>
    </row>
    <row r="179" spans="1:10" s="6" customFormat="1" ht="37.5">
      <c r="A179" s="77"/>
      <c r="B179" s="66"/>
      <c r="C179" s="33" t="s">
        <v>66</v>
      </c>
      <c r="D179" s="20">
        <v>0</v>
      </c>
      <c r="E179" s="20">
        <v>0</v>
      </c>
      <c r="F179" s="20">
        <v>0</v>
      </c>
      <c r="G179" s="52">
        <v>0</v>
      </c>
      <c r="H179" s="52">
        <v>0</v>
      </c>
      <c r="I179" s="20">
        <v>0</v>
      </c>
      <c r="J179" s="19">
        <f t="shared" si="78"/>
        <v>0</v>
      </c>
    </row>
    <row r="180" spans="1:10" s="6" customFormat="1" ht="37.5">
      <c r="A180" s="77"/>
      <c r="B180" s="66"/>
      <c r="C180" s="33" t="s">
        <v>44</v>
      </c>
      <c r="D180" s="20">
        <v>0</v>
      </c>
      <c r="E180" s="20">
        <v>0</v>
      </c>
      <c r="F180" s="20">
        <v>0</v>
      </c>
      <c r="G180" s="52">
        <v>0</v>
      </c>
      <c r="H180" s="52">
        <v>0</v>
      </c>
      <c r="I180" s="20">
        <v>0</v>
      </c>
      <c r="J180" s="19">
        <f t="shared" si="78"/>
        <v>0</v>
      </c>
    </row>
    <row r="181" spans="1:10" s="6" customFormat="1" ht="56.25">
      <c r="A181" s="77"/>
      <c r="B181" s="66"/>
      <c r="C181" s="33" t="s">
        <v>80</v>
      </c>
      <c r="D181" s="20">
        <v>0</v>
      </c>
      <c r="E181" s="20">
        <v>0</v>
      </c>
      <c r="F181" s="20">
        <v>0</v>
      </c>
      <c r="G181" s="52">
        <v>0</v>
      </c>
      <c r="H181" s="52">
        <v>0</v>
      </c>
      <c r="I181" s="20">
        <v>0</v>
      </c>
      <c r="J181" s="19">
        <f t="shared" si="78"/>
        <v>0</v>
      </c>
    </row>
    <row r="182" spans="1:10" s="6" customFormat="1" ht="20.25">
      <c r="A182" s="77"/>
      <c r="B182" s="66"/>
      <c r="C182" s="33" t="s">
        <v>29</v>
      </c>
      <c r="D182" s="20">
        <v>0</v>
      </c>
      <c r="E182" s="20">
        <v>0</v>
      </c>
      <c r="F182" s="20">
        <v>0</v>
      </c>
      <c r="G182" s="52">
        <v>0</v>
      </c>
      <c r="H182" s="52">
        <v>0</v>
      </c>
      <c r="I182" s="20">
        <v>0</v>
      </c>
      <c r="J182" s="19">
        <f t="shared" si="78"/>
        <v>0</v>
      </c>
    </row>
    <row r="183" spans="1:10" s="6" customFormat="1" ht="20.25">
      <c r="A183" s="77"/>
      <c r="B183" s="66"/>
      <c r="C183" s="33" t="s">
        <v>30</v>
      </c>
      <c r="D183" s="20">
        <v>0</v>
      </c>
      <c r="E183" s="20">
        <v>0</v>
      </c>
      <c r="F183" s="20">
        <v>0</v>
      </c>
      <c r="G183" s="52">
        <v>0</v>
      </c>
      <c r="H183" s="52">
        <v>0</v>
      </c>
      <c r="I183" s="20">
        <f>H183</f>
        <v>0</v>
      </c>
      <c r="J183" s="19">
        <f t="shared" si="78"/>
        <v>0</v>
      </c>
    </row>
    <row r="184" spans="1:10" s="11" customFormat="1" ht="56.25">
      <c r="A184" s="34" t="s">
        <v>48</v>
      </c>
      <c r="B184" s="31" t="s">
        <v>151</v>
      </c>
      <c r="C184" s="39"/>
      <c r="D184" s="19">
        <f t="shared" ref="D184:I184" si="89">D185+D199</f>
        <v>196570.88999999998</v>
      </c>
      <c r="E184" s="19">
        <f t="shared" si="89"/>
        <v>208170.12</v>
      </c>
      <c r="F184" s="19">
        <f t="shared" si="89"/>
        <v>47306.369999999995</v>
      </c>
      <c r="G184" s="54">
        <f t="shared" si="89"/>
        <v>0</v>
      </c>
      <c r="H184" s="54">
        <f t="shared" si="89"/>
        <v>0</v>
      </c>
      <c r="I184" s="19">
        <f t="shared" si="89"/>
        <v>0</v>
      </c>
      <c r="J184" s="19">
        <f t="shared" si="78"/>
        <v>452047.38</v>
      </c>
    </row>
    <row r="185" spans="1:10" s="6" customFormat="1" ht="20.25">
      <c r="A185" s="76"/>
      <c r="B185" s="66"/>
      <c r="C185" s="33" t="s">
        <v>16</v>
      </c>
      <c r="D185" s="20">
        <f t="shared" ref="D185:I185" si="90">D186+D190+D194</f>
        <v>196570.88999999998</v>
      </c>
      <c r="E185" s="20">
        <f t="shared" si="90"/>
        <v>208170.12</v>
      </c>
      <c r="F185" s="20">
        <f t="shared" si="90"/>
        <v>47306.369999999995</v>
      </c>
      <c r="G185" s="52">
        <f>G186+G190+G194</f>
        <v>0</v>
      </c>
      <c r="H185" s="52">
        <f t="shared" si="90"/>
        <v>0</v>
      </c>
      <c r="I185" s="20">
        <f t="shared" si="90"/>
        <v>0</v>
      </c>
      <c r="J185" s="19">
        <f t="shared" si="78"/>
        <v>452047.38</v>
      </c>
    </row>
    <row r="186" spans="1:10" s="6" customFormat="1" ht="37.5">
      <c r="A186" s="76"/>
      <c r="B186" s="66"/>
      <c r="C186" s="33" t="s">
        <v>98</v>
      </c>
      <c r="D186" s="20">
        <f>D187+D188+D189</f>
        <v>182928.87</v>
      </c>
      <c r="E186" s="20">
        <f t="shared" ref="E186:I186" si="91">E187+E188+E189</f>
        <v>89610.08</v>
      </c>
      <c r="F186" s="20">
        <f t="shared" si="91"/>
        <v>14526.35</v>
      </c>
      <c r="G186" s="52">
        <f t="shared" si="91"/>
        <v>0</v>
      </c>
      <c r="H186" s="52">
        <f t="shared" si="91"/>
        <v>0</v>
      </c>
      <c r="I186" s="20">
        <f t="shared" si="91"/>
        <v>0</v>
      </c>
      <c r="J186" s="19">
        <f t="shared" si="78"/>
        <v>287065.3</v>
      </c>
    </row>
    <row r="187" spans="1:10" s="6" customFormat="1" ht="37.5">
      <c r="A187" s="76"/>
      <c r="B187" s="66"/>
      <c r="C187" s="33" t="s">
        <v>131</v>
      </c>
      <c r="D187" s="20">
        <v>0</v>
      </c>
      <c r="E187" s="20">
        <v>0</v>
      </c>
      <c r="F187" s="20">
        <v>0</v>
      </c>
      <c r="G187" s="52">
        <v>0</v>
      </c>
      <c r="H187" s="52">
        <v>0</v>
      </c>
      <c r="I187" s="20">
        <v>0</v>
      </c>
      <c r="J187" s="19">
        <f t="shared" si="78"/>
        <v>0</v>
      </c>
    </row>
    <row r="188" spans="1:10" s="6" customFormat="1" ht="37.5">
      <c r="A188" s="76"/>
      <c r="B188" s="66"/>
      <c r="C188" s="33" t="s">
        <v>44</v>
      </c>
      <c r="D188" s="20">
        <v>1880</v>
      </c>
      <c r="E188" s="20">
        <v>89610.08</v>
      </c>
      <c r="F188" s="50">
        <v>14526.35</v>
      </c>
      <c r="G188" s="52">
        <v>0</v>
      </c>
      <c r="H188" s="52">
        <v>0</v>
      </c>
      <c r="I188" s="20">
        <v>0</v>
      </c>
      <c r="J188" s="19">
        <f t="shared" si="78"/>
        <v>106016.43000000001</v>
      </c>
    </row>
    <row r="189" spans="1:10" s="6" customFormat="1" ht="56.25">
      <c r="A189" s="76"/>
      <c r="B189" s="66"/>
      <c r="C189" s="33" t="s">
        <v>99</v>
      </c>
      <c r="D189" s="20">
        <v>181048.87</v>
      </c>
      <c r="E189" s="20">
        <v>0</v>
      </c>
      <c r="F189" s="20">
        <v>0</v>
      </c>
      <c r="G189" s="52">
        <v>0</v>
      </c>
      <c r="H189" s="52">
        <v>0</v>
      </c>
      <c r="I189" s="20">
        <v>0</v>
      </c>
      <c r="J189" s="19">
        <f t="shared" si="78"/>
        <v>181048.87</v>
      </c>
    </row>
    <row r="190" spans="1:10" s="6" customFormat="1" ht="37.5">
      <c r="A190" s="76"/>
      <c r="B190" s="66"/>
      <c r="C190" s="33" t="s">
        <v>130</v>
      </c>
      <c r="D190" s="20">
        <f>D191+D192+D193</f>
        <v>11676.31</v>
      </c>
      <c r="E190" s="20">
        <f t="shared" ref="E190:I190" si="92">E191+E192+E193</f>
        <v>116478.34</v>
      </c>
      <c r="F190" s="20">
        <f t="shared" si="92"/>
        <v>32305.75</v>
      </c>
      <c r="G190" s="52">
        <f t="shared" si="92"/>
        <v>0</v>
      </c>
      <c r="H190" s="52">
        <f t="shared" si="92"/>
        <v>0</v>
      </c>
      <c r="I190" s="20">
        <f t="shared" si="92"/>
        <v>0</v>
      </c>
      <c r="J190" s="19">
        <f t="shared" si="78"/>
        <v>160460.4</v>
      </c>
    </row>
    <row r="191" spans="1:10" s="6" customFormat="1" ht="37.5">
      <c r="A191" s="76"/>
      <c r="B191" s="66"/>
      <c r="C191" s="33" t="s">
        <v>138</v>
      </c>
      <c r="D191" s="20">
        <v>0</v>
      </c>
      <c r="E191" s="20">
        <v>0</v>
      </c>
      <c r="F191" s="20">
        <v>0</v>
      </c>
      <c r="G191" s="52">
        <v>0</v>
      </c>
      <c r="H191" s="52">
        <v>0</v>
      </c>
      <c r="I191" s="20">
        <v>0</v>
      </c>
      <c r="J191" s="19">
        <f t="shared" si="78"/>
        <v>0</v>
      </c>
    </row>
    <row r="192" spans="1:10" s="6" customFormat="1" ht="56.25">
      <c r="A192" s="76"/>
      <c r="B192" s="66"/>
      <c r="C192" s="33" t="s">
        <v>100</v>
      </c>
      <c r="D192" s="20">
        <v>11556.31</v>
      </c>
      <c r="E192" s="20">
        <v>0</v>
      </c>
      <c r="F192" s="20">
        <v>0</v>
      </c>
      <c r="G192" s="52">
        <v>0</v>
      </c>
      <c r="H192" s="52">
        <v>0</v>
      </c>
      <c r="I192" s="20">
        <v>0</v>
      </c>
      <c r="J192" s="19">
        <f t="shared" si="78"/>
        <v>11556.31</v>
      </c>
    </row>
    <row r="193" spans="1:10" s="6" customFormat="1" ht="37.5">
      <c r="A193" s="76"/>
      <c r="B193" s="66"/>
      <c r="C193" s="33" t="s">
        <v>44</v>
      </c>
      <c r="D193" s="20">
        <v>120</v>
      </c>
      <c r="E193" s="20">
        <v>116478.34</v>
      </c>
      <c r="F193" s="50">
        <v>32305.75</v>
      </c>
      <c r="G193" s="52">
        <v>0</v>
      </c>
      <c r="H193" s="52">
        <v>0</v>
      </c>
      <c r="I193" s="20">
        <v>0</v>
      </c>
      <c r="J193" s="19">
        <f t="shared" si="78"/>
        <v>148904.09</v>
      </c>
    </row>
    <row r="194" spans="1:10" s="6" customFormat="1" ht="37.5">
      <c r="A194" s="76"/>
      <c r="B194" s="66"/>
      <c r="C194" s="33" t="s">
        <v>122</v>
      </c>
      <c r="D194" s="20">
        <f>D195+D196+D197</f>
        <v>1965.71</v>
      </c>
      <c r="E194" s="20">
        <f t="shared" ref="E194:I194" si="93">E195+E196+E197</f>
        <v>2081.6999999999998</v>
      </c>
      <c r="F194" s="20">
        <f t="shared" si="93"/>
        <v>474.27</v>
      </c>
      <c r="G194" s="52">
        <f t="shared" si="93"/>
        <v>0</v>
      </c>
      <c r="H194" s="52">
        <f t="shared" si="93"/>
        <v>0</v>
      </c>
      <c r="I194" s="20">
        <f t="shared" si="93"/>
        <v>0</v>
      </c>
      <c r="J194" s="19">
        <f t="shared" si="78"/>
        <v>4521.68</v>
      </c>
    </row>
    <row r="195" spans="1:10" s="6" customFormat="1" ht="37.5">
      <c r="A195" s="76"/>
      <c r="B195" s="66"/>
      <c r="C195" s="33" t="s">
        <v>139</v>
      </c>
      <c r="D195" s="20">
        <v>0</v>
      </c>
      <c r="E195" s="20">
        <v>0</v>
      </c>
      <c r="F195" s="20">
        <v>0</v>
      </c>
      <c r="G195" s="52">
        <v>0</v>
      </c>
      <c r="H195" s="52">
        <v>0</v>
      </c>
      <c r="I195" s="20">
        <v>0</v>
      </c>
      <c r="J195" s="19">
        <f t="shared" si="78"/>
        <v>0</v>
      </c>
    </row>
    <row r="196" spans="1:10" s="6" customFormat="1" ht="37.5">
      <c r="A196" s="76"/>
      <c r="B196" s="66"/>
      <c r="C196" s="33" t="s">
        <v>44</v>
      </c>
      <c r="D196" s="20">
        <v>20.2</v>
      </c>
      <c r="E196" s="20">
        <v>2081.6999999999998</v>
      </c>
      <c r="F196" s="20">
        <v>474.27</v>
      </c>
      <c r="G196" s="52">
        <v>0</v>
      </c>
      <c r="H196" s="52">
        <v>0</v>
      </c>
      <c r="I196" s="20">
        <v>0</v>
      </c>
      <c r="J196" s="19">
        <f t="shared" si="78"/>
        <v>2576.1699999999996</v>
      </c>
    </row>
    <row r="197" spans="1:10" s="6" customFormat="1" ht="56.25">
      <c r="A197" s="76"/>
      <c r="B197" s="66"/>
      <c r="C197" s="33" t="s">
        <v>81</v>
      </c>
      <c r="D197" s="20">
        <v>1945.51</v>
      </c>
      <c r="E197" s="20">
        <v>0</v>
      </c>
      <c r="F197" s="20">
        <v>0</v>
      </c>
      <c r="G197" s="52">
        <v>0</v>
      </c>
      <c r="H197" s="52">
        <v>0</v>
      </c>
      <c r="I197" s="20">
        <v>0</v>
      </c>
      <c r="J197" s="19">
        <f t="shared" si="78"/>
        <v>1945.51</v>
      </c>
    </row>
    <row r="198" spans="1:10" s="6" customFormat="1" ht="20.25">
      <c r="A198" s="76"/>
      <c r="B198" s="66"/>
      <c r="C198" s="33" t="s">
        <v>31</v>
      </c>
      <c r="D198" s="20">
        <v>0</v>
      </c>
      <c r="E198" s="20">
        <v>0</v>
      </c>
      <c r="F198" s="20">
        <v>0</v>
      </c>
      <c r="G198" s="52">
        <v>0</v>
      </c>
      <c r="H198" s="52">
        <v>0</v>
      </c>
      <c r="I198" s="20">
        <v>0</v>
      </c>
      <c r="J198" s="19">
        <f t="shared" si="78"/>
        <v>0</v>
      </c>
    </row>
    <row r="199" spans="1:10" s="6" customFormat="1" ht="20.25">
      <c r="A199" s="76"/>
      <c r="B199" s="66"/>
      <c r="C199" s="33" t="s">
        <v>30</v>
      </c>
      <c r="D199" s="20">
        <v>0</v>
      </c>
      <c r="E199" s="20">
        <v>0</v>
      </c>
      <c r="F199" s="20">
        <v>0</v>
      </c>
      <c r="G199" s="52">
        <v>0</v>
      </c>
      <c r="H199" s="52">
        <v>0</v>
      </c>
      <c r="I199" s="20">
        <v>0</v>
      </c>
      <c r="J199" s="19">
        <f t="shared" si="78"/>
        <v>0</v>
      </c>
    </row>
    <row r="200" spans="1:10" ht="56.25">
      <c r="A200" s="34" t="s">
        <v>14</v>
      </c>
      <c r="B200" s="38" t="s">
        <v>23</v>
      </c>
      <c r="C200" s="40"/>
      <c r="D200" s="19">
        <f t="shared" ref="D200:I200" si="94">D201</f>
        <v>14909.49</v>
      </c>
      <c r="E200" s="19">
        <f t="shared" si="94"/>
        <v>15653.2</v>
      </c>
      <c r="F200" s="19">
        <f t="shared" si="94"/>
        <v>15397.71</v>
      </c>
      <c r="G200" s="54">
        <f t="shared" si="94"/>
        <v>16264.42</v>
      </c>
      <c r="H200" s="54">
        <f t="shared" si="94"/>
        <v>17468.02</v>
      </c>
      <c r="I200" s="19">
        <f t="shared" si="94"/>
        <v>18113.02</v>
      </c>
      <c r="J200" s="19">
        <f t="shared" si="78"/>
        <v>97805.86</v>
      </c>
    </row>
    <row r="201" spans="1:10" ht="20.25">
      <c r="A201" s="74"/>
      <c r="B201" s="72"/>
      <c r="C201" s="41" t="s">
        <v>16</v>
      </c>
      <c r="D201" s="20">
        <f t="shared" ref="D201:I201" si="95">D202+D205+D208</f>
        <v>14909.49</v>
      </c>
      <c r="E201" s="20">
        <f t="shared" si="95"/>
        <v>15653.2</v>
      </c>
      <c r="F201" s="20">
        <f t="shared" si="95"/>
        <v>15397.71</v>
      </c>
      <c r="G201" s="52">
        <f t="shared" si="95"/>
        <v>16264.42</v>
      </c>
      <c r="H201" s="52">
        <f t="shared" si="95"/>
        <v>17468.02</v>
      </c>
      <c r="I201" s="20">
        <f t="shared" si="95"/>
        <v>18113.02</v>
      </c>
      <c r="J201" s="19">
        <f t="shared" si="78"/>
        <v>97805.86</v>
      </c>
    </row>
    <row r="202" spans="1:10" ht="37.5">
      <c r="A202" s="74"/>
      <c r="B202" s="72"/>
      <c r="C202" s="33" t="s">
        <v>140</v>
      </c>
      <c r="D202" s="20">
        <v>0</v>
      </c>
      <c r="E202" s="20">
        <v>0</v>
      </c>
      <c r="F202" s="20">
        <v>0</v>
      </c>
      <c r="G202" s="52">
        <v>0</v>
      </c>
      <c r="H202" s="52">
        <v>0</v>
      </c>
      <c r="I202" s="20">
        <v>0</v>
      </c>
      <c r="J202" s="19">
        <f t="shared" si="78"/>
        <v>0</v>
      </c>
    </row>
    <row r="203" spans="1:10" ht="37.5">
      <c r="A203" s="74"/>
      <c r="B203" s="72"/>
      <c r="C203" s="33" t="s">
        <v>101</v>
      </c>
      <c r="D203" s="20">
        <v>0</v>
      </c>
      <c r="E203" s="20">
        <v>0</v>
      </c>
      <c r="F203" s="20">
        <v>0</v>
      </c>
      <c r="G203" s="52">
        <v>0</v>
      </c>
      <c r="H203" s="52">
        <v>0</v>
      </c>
      <c r="I203" s="20">
        <v>0</v>
      </c>
      <c r="J203" s="19">
        <f t="shared" si="78"/>
        <v>0</v>
      </c>
    </row>
    <row r="204" spans="1:10" ht="37.5">
      <c r="A204" s="74"/>
      <c r="B204" s="72"/>
      <c r="C204" s="33" t="s">
        <v>67</v>
      </c>
      <c r="D204" s="20">
        <v>0</v>
      </c>
      <c r="E204" s="20">
        <v>0</v>
      </c>
      <c r="F204" s="20">
        <v>0</v>
      </c>
      <c r="G204" s="52">
        <v>0</v>
      </c>
      <c r="H204" s="52">
        <v>0</v>
      </c>
      <c r="I204" s="20">
        <v>0</v>
      </c>
      <c r="J204" s="19">
        <f t="shared" ref="J204:J267" si="96">SUM(D204:I204)</f>
        <v>0</v>
      </c>
    </row>
    <row r="205" spans="1:10" ht="37.5">
      <c r="A205" s="74"/>
      <c r="B205" s="72"/>
      <c r="C205" s="33" t="s">
        <v>141</v>
      </c>
      <c r="D205" s="20">
        <f t="shared" ref="D205:I205" si="97">D206+D207</f>
        <v>14909.49</v>
      </c>
      <c r="E205" s="20">
        <f t="shared" si="97"/>
        <v>15653.2</v>
      </c>
      <c r="F205" s="20">
        <f t="shared" si="97"/>
        <v>15397.71</v>
      </c>
      <c r="G205" s="52">
        <f t="shared" si="97"/>
        <v>16264.42</v>
      </c>
      <c r="H205" s="52">
        <f t="shared" si="97"/>
        <v>17468.02</v>
      </c>
      <c r="I205" s="20">
        <f t="shared" si="97"/>
        <v>18113.02</v>
      </c>
      <c r="J205" s="19">
        <f t="shared" si="96"/>
        <v>97805.86</v>
      </c>
    </row>
    <row r="206" spans="1:10" ht="37.5">
      <c r="A206" s="74"/>
      <c r="B206" s="72"/>
      <c r="C206" s="33" t="s">
        <v>73</v>
      </c>
      <c r="D206" s="20">
        <v>0</v>
      </c>
      <c r="E206" s="20">
        <v>0</v>
      </c>
      <c r="F206" s="20">
        <v>0</v>
      </c>
      <c r="G206" s="52">
        <v>0</v>
      </c>
      <c r="H206" s="52">
        <v>0</v>
      </c>
      <c r="I206" s="20">
        <v>0</v>
      </c>
      <c r="J206" s="19">
        <f t="shared" si="96"/>
        <v>0</v>
      </c>
    </row>
    <row r="207" spans="1:10" ht="37.5">
      <c r="A207" s="74"/>
      <c r="B207" s="72"/>
      <c r="C207" s="33" t="s">
        <v>67</v>
      </c>
      <c r="D207" s="20">
        <f>D222+D236</f>
        <v>14909.49</v>
      </c>
      <c r="E207" s="20">
        <f t="shared" ref="E207:I207" si="98">E222+E236</f>
        <v>15653.2</v>
      </c>
      <c r="F207" s="20">
        <f t="shared" si="98"/>
        <v>15397.71</v>
      </c>
      <c r="G207" s="52">
        <f t="shared" si="98"/>
        <v>16264.42</v>
      </c>
      <c r="H207" s="52">
        <f t="shared" si="98"/>
        <v>17468.02</v>
      </c>
      <c r="I207" s="20">
        <f t="shared" si="98"/>
        <v>18113.02</v>
      </c>
      <c r="J207" s="19">
        <f t="shared" si="96"/>
        <v>97805.86</v>
      </c>
    </row>
    <row r="208" spans="1:10" ht="37.5">
      <c r="A208" s="74"/>
      <c r="B208" s="72"/>
      <c r="C208" s="33" t="s">
        <v>142</v>
      </c>
      <c r="D208" s="20">
        <v>0</v>
      </c>
      <c r="E208" s="20">
        <v>0</v>
      </c>
      <c r="F208" s="20">
        <v>0</v>
      </c>
      <c r="G208" s="52">
        <v>0</v>
      </c>
      <c r="H208" s="52">
        <v>0</v>
      </c>
      <c r="I208" s="20">
        <v>0</v>
      </c>
      <c r="J208" s="19">
        <f t="shared" si="96"/>
        <v>0</v>
      </c>
    </row>
    <row r="209" spans="1:10" ht="37.5">
      <c r="A209" s="74"/>
      <c r="B209" s="72"/>
      <c r="C209" s="33" t="s">
        <v>112</v>
      </c>
      <c r="D209" s="20">
        <v>0</v>
      </c>
      <c r="E209" s="20">
        <v>0</v>
      </c>
      <c r="F209" s="20">
        <v>0</v>
      </c>
      <c r="G209" s="52">
        <v>0</v>
      </c>
      <c r="H209" s="52">
        <v>0</v>
      </c>
      <c r="I209" s="20">
        <v>0</v>
      </c>
      <c r="J209" s="19">
        <f t="shared" si="96"/>
        <v>0</v>
      </c>
    </row>
    <row r="210" spans="1:10" ht="37.5">
      <c r="A210" s="74"/>
      <c r="B210" s="72"/>
      <c r="C210" s="33" t="s">
        <v>67</v>
      </c>
      <c r="D210" s="20">
        <v>0</v>
      </c>
      <c r="E210" s="20">
        <v>0</v>
      </c>
      <c r="F210" s="20">
        <v>0</v>
      </c>
      <c r="G210" s="52">
        <v>0</v>
      </c>
      <c r="H210" s="52">
        <v>0</v>
      </c>
      <c r="I210" s="20">
        <v>0</v>
      </c>
      <c r="J210" s="19">
        <f t="shared" si="96"/>
        <v>0</v>
      </c>
    </row>
    <row r="211" spans="1:10" ht="37.5">
      <c r="A211" s="74"/>
      <c r="B211" s="72"/>
      <c r="C211" s="33" t="s">
        <v>28</v>
      </c>
      <c r="D211" s="20">
        <v>0</v>
      </c>
      <c r="E211" s="20">
        <v>0</v>
      </c>
      <c r="F211" s="20">
        <v>0</v>
      </c>
      <c r="G211" s="52">
        <v>0</v>
      </c>
      <c r="H211" s="52">
        <v>0</v>
      </c>
      <c r="I211" s="20">
        <v>0</v>
      </c>
      <c r="J211" s="19">
        <f t="shared" si="96"/>
        <v>0</v>
      </c>
    </row>
    <row r="212" spans="1:10" ht="20.25">
      <c r="A212" s="74"/>
      <c r="B212" s="72"/>
      <c r="C212" s="33" t="s">
        <v>31</v>
      </c>
      <c r="D212" s="20">
        <v>0</v>
      </c>
      <c r="E212" s="20">
        <v>0</v>
      </c>
      <c r="F212" s="20">
        <v>0</v>
      </c>
      <c r="G212" s="52">
        <v>0</v>
      </c>
      <c r="H212" s="52">
        <v>0</v>
      </c>
      <c r="I212" s="20">
        <v>0</v>
      </c>
      <c r="J212" s="19">
        <f t="shared" si="96"/>
        <v>0</v>
      </c>
    </row>
    <row r="213" spans="1:10" ht="20.25">
      <c r="A213" s="74"/>
      <c r="B213" s="72"/>
      <c r="C213" s="33" t="s">
        <v>30</v>
      </c>
      <c r="D213" s="20">
        <v>0</v>
      </c>
      <c r="E213" s="20">
        <v>0</v>
      </c>
      <c r="F213" s="20">
        <v>0</v>
      </c>
      <c r="G213" s="52">
        <v>0</v>
      </c>
      <c r="H213" s="52">
        <v>0</v>
      </c>
      <c r="I213" s="20">
        <v>0</v>
      </c>
      <c r="J213" s="19">
        <f t="shared" si="96"/>
        <v>0</v>
      </c>
    </row>
    <row r="214" spans="1:10" ht="20.25">
      <c r="A214" s="29"/>
      <c r="B214" s="42" t="s">
        <v>17</v>
      </c>
      <c r="C214" s="33"/>
      <c r="D214" s="20"/>
      <c r="E214" s="20"/>
      <c r="F214" s="20"/>
      <c r="G214" s="52">
        <v>0</v>
      </c>
      <c r="H214" s="52">
        <v>0</v>
      </c>
      <c r="I214" s="21"/>
      <c r="J214" s="19">
        <f t="shared" si="96"/>
        <v>0</v>
      </c>
    </row>
    <row r="215" spans="1:10" s="7" customFormat="1" ht="56.25">
      <c r="A215" s="43" t="s">
        <v>18</v>
      </c>
      <c r="B215" s="38" t="s">
        <v>24</v>
      </c>
      <c r="C215" s="44"/>
      <c r="D215" s="19">
        <f t="shared" ref="D215:I215" si="99">D216+D228</f>
        <v>14909.49</v>
      </c>
      <c r="E215" s="19">
        <f t="shared" si="99"/>
        <v>15653.2</v>
      </c>
      <c r="F215" s="19">
        <f t="shared" si="99"/>
        <v>15397.71</v>
      </c>
      <c r="G215" s="54">
        <f t="shared" si="99"/>
        <v>16264.42</v>
      </c>
      <c r="H215" s="54">
        <f t="shared" si="99"/>
        <v>17468.02</v>
      </c>
      <c r="I215" s="19">
        <f t="shared" si="99"/>
        <v>18113.02</v>
      </c>
      <c r="J215" s="19">
        <f t="shared" si="96"/>
        <v>97805.86</v>
      </c>
    </row>
    <row r="216" spans="1:10" ht="20.25">
      <c r="A216" s="78"/>
      <c r="B216" s="66"/>
      <c r="C216" s="41" t="s">
        <v>16</v>
      </c>
      <c r="D216" s="20">
        <f t="shared" ref="D216:I216" si="100">D217+D220+D223</f>
        <v>14909.49</v>
      </c>
      <c r="E216" s="20">
        <f t="shared" si="100"/>
        <v>15653.2</v>
      </c>
      <c r="F216" s="20">
        <f t="shared" si="100"/>
        <v>15397.71</v>
      </c>
      <c r="G216" s="52">
        <f t="shared" si="100"/>
        <v>16264.42</v>
      </c>
      <c r="H216" s="52">
        <f t="shared" si="100"/>
        <v>17468.02</v>
      </c>
      <c r="I216" s="20">
        <f t="shared" si="100"/>
        <v>18113.02</v>
      </c>
      <c r="J216" s="19">
        <f t="shared" si="96"/>
        <v>97805.86</v>
      </c>
    </row>
    <row r="217" spans="1:10" ht="37.5">
      <c r="A217" s="78"/>
      <c r="B217" s="66"/>
      <c r="C217" s="33" t="s">
        <v>143</v>
      </c>
      <c r="D217" s="20">
        <v>0</v>
      </c>
      <c r="E217" s="20">
        <v>0</v>
      </c>
      <c r="F217" s="20">
        <v>0</v>
      </c>
      <c r="G217" s="52">
        <v>0</v>
      </c>
      <c r="H217" s="52">
        <v>0</v>
      </c>
      <c r="I217" s="20">
        <v>0</v>
      </c>
      <c r="J217" s="19">
        <f t="shared" si="96"/>
        <v>0</v>
      </c>
    </row>
    <row r="218" spans="1:10" ht="37.5">
      <c r="A218" s="78"/>
      <c r="B218" s="66"/>
      <c r="C218" s="33" t="s">
        <v>66</v>
      </c>
      <c r="D218" s="20">
        <v>0</v>
      </c>
      <c r="E218" s="20">
        <v>0</v>
      </c>
      <c r="F218" s="20">
        <v>0</v>
      </c>
      <c r="G218" s="52">
        <v>0</v>
      </c>
      <c r="H218" s="52">
        <v>0</v>
      </c>
      <c r="I218" s="20">
        <v>0</v>
      </c>
      <c r="J218" s="19">
        <f t="shared" si="96"/>
        <v>0</v>
      </c>
    </row>
    <row r="219" spans="1:10" ht="37.5">
      <c r="A219" s="78"/>
      <c r="B219" s="66"/>
      <c r="C219" s="33" t="s">
        <v>67</v>
      </c>
      <c r="D219" s="20">
        <v>0</v>
      </c>
      <c r="E219" s="20">
        <v>0</v>
      </c>
      <c r="F219" s="20">
        <v>0</v>
      </c>
      <c r="G219" s="52">
        <v>0</v>
      </c>
      <c r="H219" s="52">
        <v>0</v>
      </c>
      <c r="I219" s="20">
        <v>0</v>
      </c>
      <c r="J219" s="19">
        <f t="shared" si="96"/>
        <v>0</v>
      </c>
    </row>
    <row r="220" spans="1:10" ht="37.5">
      <c r="A220" s="78"/>
      <c r="B220" s="66"/>
      <c r="C220" s="33" t="s">
        <v>56</v>
      </c>
      <c r="D220" s="20">
        <f t="shared" ref="D220:I220" si="101">D221+D222</f>
        <v>14909.49</v>
      </c>
      <c r="E220" s="20">
        <f t="shared" si="101"/>
        <v>15653.2</v>
      </c>
      <c r="F220" s="20">
        <f t="shared" si="101"/>
        <v>15397.71</v>
      </c>
      <c r="G220" s="52">
        <f t="shared" si="101"/>
        <v>16264.42</v>
      </c>
      <c r="H220" s="52">
        <f t="shared" si="101"/>
        <v>17468.02</v>
      </c>
      <c r="I220" s="20">
        <f t="shared" si="101"/>
        <v>18113.02</v>
      </c>
      <c r="J220" s="19">
        <f t="shared" si="96"/>
        <v>97805.86</v>
      </c>
    </row>
    <row r="221" spans="1:10" ht="37.5">
      <c r="A221" s="78"/>
      <c r="B221" s="66"/>
      <c r="C221" s="33" t="s">
        <v>135</v>
      </c>
      <c r="D221" s="20">
        <v>0</v>
      </c>
      <c r="E221" s="20">
        <v>0</v>
      </c>
      <c r="F221" s="20">
        <v>0</v>
      </c>
      <c r="G221" s="52">
        <v>0</v>
      </c>
      <c r="H221" s="52">
        <v>0</v>
      </c>
      <c r="I221" s="20">
        <v>0</v>
      </c>
      <c r="J221" s="19">
        <f t="shared" si="96"/>
        <v>0</v>
      </c>
    </row>
    <row r="222" spans="1:10" ht="37.5">
      <c r="A222" s="78"/>
      <c r="B222" s="66"/>
      <c r="C222" s="33" t="s">
        <v>67</v>
      </c>
      <c r="D222" s="20">
        <v>14909.49</v>
      </c>
      <c r="E222" s="20">
        <v>15653.2</v>
      </c>
      <c r="F222" s="20">
        <v>15397.71</v>
      </c>
      <c r="G222" s="52">
        <v>16264.42</v>
      </c>
      <c r="H222" s="52">
        <v>17468.02</v>
      </c>
      <c r="I222" s="20">
        <v>18113.02</v>
      </c>
      <c r="J222" s="19">
        <f t="shared" si="96"/>
        <v>97805.86</v>
      </c>
    </row>
    <row r="223" spans="1:10" ht="37.5">
      <c r="A223" s="78"/>
      <c r="B223" s="66"/>
      <c r="C223" s="33" t="s">
        <v>116</v>
      </c>
      <c r="D223" s="20">
        <v>0</v>
      </c>
      <c r="E223" s="20">
        <v>0</v>
      </c>
      <c r="F223" s="20">
        <v>0</v>
      </c>
      <c r="G223" s="52">
        <v>0</v>
      </c>
      <c r="H223" s="52">
        <v>0</v>
      </c>
      <c r="I223" s="20">
        <v>0</v>
      </c>
      <c r="J223" s="19">
        <f t="shared" si="96"/>
        <v>0</v>
      </c>
    </row>
    <row r="224" spans="1:10" ht="37.5">
      <c r="A224" s="78"/>
      <c r="B224" s="66"/>
      <c r="C224" s="33" t="s">
        <v>135</v>
      </c>
      <c r="D224" s="20">
        <v>0</v>
      </c>
      <c r="E224" s="20">
        <v>0</v>
      </c>
      <c r="F224" s="20">
        <v>0</v>
      </c>
      <c r="G224" s="52">
        <v>0</v>
      </c>
      <c r="H224" s="52">
        <v>0</v>
      </c>
      <c r="I224" s="20">
        <v>0</v>
      </c>
      <c r="J224" s="19">
        <f t="shared" si="96"/>
        <v>0</v>
      </c>
    </row>
    <row r="225" spans="1:10" ht="37.5">
      <c r="A225" s="78"/>
      <c r="B225" s="66"/>
      <c r="C225" s="33" t="s">
        <v>67</v>
      </c>
      <c r="D225" s="20">
        <v>0</v>
      </c>
      <c r="E225" s="20">
        <v>0</v>
      </c>
      <c r="F225" s="20">
        <v>0</v>
      </c>
      <c r="G225" s="52">
        <v>0</v>
      </c>
      <c r="H225" s="52">
        <v>0</v>
      </c>
      <c r="I225" s="20">
        <v>0</v>
      </c>
      <c r="J225" s="19">
        <f t="shared" si="96"/>
        <v>0</v>
      </c>
    </row>
    <row r="226" spans="1:10" ht="37.5">
      <c r="A226" s="78"/>
      <c r="B226" s="66"/>
      <c r="C226" s="33" t="s">
        <v>28</v>
      </c>
      <c r="D226" s="20">
        <v>0</v>
      </c>
      <c r="E226" s="20">
        <v>0</v>
      </c>
      <c r="F226" s="20">
        <v>0</v>
      </c>
      <c r="G226" s="52">
        <v>0</v>
      </c>
      <c r="H226" s="52">
        <v>0</v>
      </c>
      <c r="I226" s="20">
        <v>0</v>
      </c>
      <c r="J226" s="19">
        <f t="shared" si="96"/>
        <v>0</v>
      </c>
    </row>
    <row r="227" spans="1:10" ht="20.25">
      <c r="A227" s="78"/>
      <c r="B227" s="66"/>
      <c r="C227" s="33" t="s">
        <v>31</v>
      </c>
      <c r="D227" s="20">
        <v>0</v>
      </c>
      <c r="E227" s="20">
        <v>0</v>
      </c>
      <c r="F227" s="20">
        <v>0</v>
      </c>
      <c r="G227" s="52">
        <v>0</v>
      </c>
      <c r="H227" s="52">
        <v>0</v>
      </c>
      <c r="I227" s="20">
        <v>0</v>
      </c>
      <c r="J227" s="19">
        <f t="shared" si="96"/>
        <v>0</v>
      </c>
    </row>
    <row r="228" spans="1:10" ht="20.25">
      <c r="A228" s="78"/>
      <c r="B228" s="66"/>
      <c r="C228" s="33" t="s">
        <v>30</v>
      </c>
      <c r="D228" s="20">
        <v>0</v>
      </c>
      <c r="E228" s="20">
        <v>0</v>
      </c>
      <c r="F228" s="20">
        <v>0</v>
      </c>
      <c r="G228" s="52">
        <v>0</v>
      </c>
      <c r="H228" s="52">
        <v>0</v>
      </c>
      <c r="I228" s="20">
        <v>0</v>
      </c>
      <c r="J228" s="19">
        <f t="shared" si="96"/>
        <v>0</v>
      </c>
    </row>
    <row r="229" spans="1:10" s="7" customFormat="1" ht="93.75">
      <c r="A229" s="43" t="s">
        <v>109</v>
      </c>
      <c r="B229" s="38" t="s">
        <v>110</v>
      </c>
      <c r="C229" s="44"/>
      <c r="D229" s="19">
        <f t="shared" ref="D229:I229" si="102">D230+D242</f>
        <v>0</v>
      </c>
      <c r="E229" s="19">
        <f t="shared" si="102"/>
        <v>0</v>
      </c>
      <c r="F229" s="19">
        <f t="shared" si="102"/>
        <v>0</v>
      </c>
      <c r="G229" s="54">
        <f t="shared" si="102"/>
        <v>0</v>
      </c>
      <c r="H229" s="54">
        <f t="shared" si="102"/>
        <v>0</v>
      </c>
      <c r="I229" s="19">
        <f t="shared" si="102"/>
        <v>0</v>
      </c>
      <c r="J229" s="19">
        <f t="shared" si="96"/>
        <v>0</v>
      </c>
    </row>
    <row r="230" spans="1:10" ht="20.25">
      <c r="A230" s="78"/>
      <c r="B230" s="66"/>
      <c r="C230" s="41" t="s">
        <v>16</v>
      </c>
      <c r="D230" s="20">
        <f t="shared" ref="D230:I230" si="103">D231+D234+D237</f>
        <v>0</v>
      </c>
      <c r="E230" s="20">
        <f t="shared" si="103"/>
        <v>0</v>
      </c>
      <c r="F230" s="20">
        <f t="shared" si="103"/>
        <v>0</v>
      </c>
      <c r="G230" s="52">
        <f t="shared" si="103"/>
        <v>0</v>
      </c>
      <c r="H230" s="52">
        <f t="shared" si="103"/>
        <v>0</v>
      </c>
      <c r="I230" s="20">
        <f t="shared" si="103"/>
        <v>0</v>
      </c>
      <c r="J230" s="19">
        <f t="shared" si="96"/>
        <v>0</v>
      </c>
    </row>
    <row r="231" spans="1:10" ht="37.5">
      <c r="A231" s="78"/>
      <c r="B231" s="66"/>
      <c r="C231" s="33" t="s">
        <v>144</v>
      </c>
      <c r="D231" s="20">
        <v>0</v>
      </c>
      <c r="E231" s="20">
        <v>0</v>
      </c>
      <c r="F231" s="20">
        <v>0</v>
      </c>
      <c r="G231" s="52">
        <v>0</v>
      </c>
      <c r="H231" s="52">
        <v>0</v>
      </c>
      <c r="I231" s="20">
        <v>0</v>
      </c>
      <c r="J231" s="19">
        <f t="shared" si="96"/>
        <v>0</v>
      </c>
    </row>
    <row r="232" spans="1:10" ht="37.5">
      <c r="A232" s="78"/>
      <c r="B232" s="66"/>
      <c r="C232" s="33" t="s">
        <v>66</v>
      </c>
      <c r="D232" s="20">
        <v>0</v>
      </c>
      <c r="E232" s="20">
        <v>0</v>
      </c>
      <c r="F232" s="20">
        <v>0</v>
      </c>
      <c r="G232" s="52">
        <v>0</v>
      </c>
      <c r="H232" s="52">
        <v>0</v>
      </c>
      <c r="I232" s="20">
        <v>0</v>
      </c>
      <c r="J232" s="19">
        <f t="shared" si="96"/>
        <v>0</v>
      </c>
    </row>
    <row r="233" spans="1:10" ht="37.5">
      <c r="A233" s="78"/>
      <c r="B233" s="66"/>
      <c r="C233" s="33" t="s">
        <v>67</v>
      </c>
      <c r="D233" s="20">
        <v>0</v>
      </c>
      <c r="E233" s="20">
        <v>0</v>
      </c>
      <c r="F233" s="20">
        <v>0</v>
      </c>
      <c r="G233" s="52">
        <v>0</v>
      </c>
      <c r="H233" s="52">
        <v>0</v>
      </c>
      <c r="I233" s="20">
        <v>0</v>
      </c>
      <c r="J233" s="19">
        <f t="shared" si="96"/>
        <v>0</v>
      </c>
    </row>
    <row r="234" spans="1:10" ht="37.5">
      <c r="A234" s="78"/>
      <c r="B234" s="66"/>
      <c r="C234" s="33" t="s">
        <v>56</v>
      </c>
      <c r="D234" s="20">
        <f t="shared" ref="D234:I234" si="104">D235+D236</f>
        <v>0</v>
      </c>
      <c r="E234" s="20">
        <f t="shared" si="104"/>
        <v>0</v>
      </c>
      <c r="F234" s="20">
        <f t="shared" si="104"/>
        <v>0</v>
      </c>
      <c r="G234" s="52">
        <f t="shared" si="104"/>
        <v>0</v>
      </c>
      <c r="H234" s="52">
        <f t="shared" si="104"/>
        <v>0</v>
      </c>
      <c r="I234" s="20">
        <f t="shared" si="104"/>
        <v>0</v>
      </c>
      <c r="J234" s="19">
        <f t="shared" si="96"/>
        <v>0</v>
      </c>
    </row>
    <row r="235" spans="1:10" ht="37.5">
      <c r="A235" s="78"/>
      <c r="B235" s="66"/>
      <c r="C235" s="33" t="s">
        <v>135</v>
      </c>
      <c r="D235" s="20">
        <v>0</v>
      </c>
      <c r="E235" s="20">
        <v>0</v>
      </c>
      <c r="F235" s="20">
        <v>0</v>
      </c>
      <c r="G235" s="52">
        <v>0</v>
      </c>
      <c r="H235" s="52">
        <v>0</v>
      </c>
      <c r="I235" s="20">
        <v>0</v>
      </c>
      <c r="J235" s="19">
        <f t="shared" si="96"/>
        <v>0</v>
      </c>
    </row>
    <row r="236" spans="1:10" ht="37.5">
      <c r="A236" s="78"/>
      <c r="B236" s="66"/>
      <c r="C236" s="33" t="s">
        <v>13</v>
      </c>
      <c r="D236" s="20">
        <v>0</v>
      </c>
      <c r="E236" s="20">
        <v>0</v>
      </c>
      <c r="F236" s="20">
        <v>0</v>
      </c>
      <c r="G236" s="52">
        <v>0</v>
      </c>
      <c r="H236" s="52">
        <v>0</v>
      </c>
      <c r="I236" s="20">
        <v>0</v>
      </c>
      <c r="J236" s="19">
        <f t="shared" si="96"/>
        <v>0</v>
      </c>
    </row>
    <row r="237" spans="1:10" ht="37.5">
      <c r="A237" s="78"/>
      <c r="B237" s="66"/>
      <c r="C237" s="33" t="s">
        <v>145</v>
      </c>
      <c r="D237" s="20">
        <v>0</v>
      </c>
      <c r="E237" s="20">
        <v>0</v>
      </c>
      <c r="F237" s="20">
        <v>0</v>
      </c>
      <c r="G237" s="52">
        <v>0</v>
      </c>
      <c r="H237" s="52">
        <v>0</v>
      </c>
      <c r="I237" s="20">
        <v>0</v>
      </c>
      <c r="J237" s="19">
        <f t="shared" si="96"/>
        <v>0</v>
      </c>
    </row>
    <row r="238" spans="1:10" ht="37.5">
      <c r="A238" s="78"/>
      <c r="B238" s="66"/>
      <c r="C238" s="33" t="s">
        <v>114</v>
      </c>
      <c r="D238" s="20">
        <v>0</v>
      </c>
      <c r="E238" s="20">
        <v>0</v>
      </c>
      <c r="F238" s="20">
        <v>0</v>
      </c>
      <c r="G238" s="52">
        <v>0</v>
      </c>
      <c r="H238" s="52">
        <v>0</v>
      </c>
      <c r="I238" s="20">
        <v>0</v>
      </c>
      <c r="J238" s="19">
        <f t="shared" si="96"/>
        <v>0</v>
      </c>
    </row>
    <row r="239" spans="1:10" ht="37.5">
      <c r="A239" s="78"/>
      <c r="B239" s="66"/>
      <c r="C239" s="33" t="s">
        <v>67</v>
      </c>
      <c r="D239" s="20">
        <v>0</v>
      </c>
      <c r="E239" s="20">
        <v>0</v>
      </c>
      <c r="F239" s="20">
        <v>0</v>
      </c>
      <c r="G239" s="52">
        <v>0</v>
      </c>
      <c r="H239" s="52">
        <v>0</v>
      </c>
      <c r="I239" s="20">
        <v>0</v>
      </c>
      <c r="J239" s="19">
        <f t="shared" si="96"/>
        <v>0</v>
      </c>
    </row>
    <row r="240" spans="1:10" ht="37.5">
      <c r="A240" s="78"/>
      <c r="B240" s="66"/>
      <c r="C240" s="33" t="s">
        <v>28</v>
      </c>
      <c r="D240" s="20">
        <v>0</v>
      </c>
      <c r="E240" s="20">
        <v>0</v>
      </c>
      <c r="F240" s="20">
        <v>0</v>
      </c>
      <c r="G240" s="52">
        <v>0</v>
      </c>
      <c r="H240" s="52">
        <v>0</v>
      </c>
      <c r="I240" s="20">
        <v>0</v>
      </c>
      <c r="J240" s="19">
        <f t="shared" si="96"/>
        <v>0</v>
      </c>
    </row>
    <row r="241" spans="1:10" ht="20.25">
      <c r="A241" s="78"/>
      <c r="B241" s="66"/>
      <c r="C241" s="33" t="s">
        <v>31</v>
      </c>
      <c r="D241" s="20">
        <v>0</v>
      </c>
      <c r="E241" s="20">
        <v>0</v>
      </c>
      <c r="F241" s="20">
        <v>0</v>
      </c>
      <c r="G241" s="52">
        <v>0</v>
      </c>
      <c r="H241" s="52">
        <v>0</v>
      </c>
      <c r="I241" s="20">
        <v>0</v>
      </c>
      <c r="J241" s="19">
        <f t="shared" si="96"/>
        <v>0</v>
      </c>
    </row>
    <row r="242" spans="1:10" ht="20.25">
      <c r="A242" s="78"/>
      <c r="B242" s="66"/>
      <c r="C242" s="33" t="s">
        <v>30</v>
      </c>
      <c r="D242" s="20">
        <v>0</v>
      </c>
      <c r="E242" s="20">
        <v>0</v>
      </c>
      <c r="F242" s="20">
        <v>0</v>
      </c>
      <c r="G242" s="52">
        <v>0</v>
      </c>
      <c r="H242" s="52">
        <v>0</v>
      </c>
      <c r="I242" s="20">
        <v>0</v>
      </c>
      <c r="J242" s="19">
        <f t="shared" si="96"/>
        <v>0</v>
      </c>
    </row>
    <row r="243" spans="1:10" s="7" customFormat="1" ht="75">
      <c r="A243" s="34" t="s">
        <v>2</v>
      </c>
      <c r="B243" s="45" t="s">
        <v>25</v>
      </c>
      <c r="C243" s="44"/>
      <c r="D243" s="19">
        <f t="shared" ref="D243:E243" si="105">D258+D272</f>
        <v>34952.04</v>
      </c>
      <c r="E243" s="19">
        <f t="shared" si="105"/>
        <v>36401.01</v>
      </c>
      <c r="F243" s="19">
        <f>F258+F272+F286+F300</f>
        <v>38916.050000000003</v>
      </c>
      <c r="G243" s="54">
        <f>G258+G272+G286+G300</f>
        <v>44404.33</v>
      </c>
      <c r="H243" s="54">
        <f t="shared" ref="H243:I243" si="106">H258+H272+H286+H300</f>
        <v>41898.86</v>
      </c>
      <c r="I243" s="19">
        <f t="shared" si="106"/>
        <v>41923.69</v>
      </c>
      <c r="J243" s="19">
        <f t="shared" si="96"/>
        <v>238495.97999999998</v>
      </c>
    </row>
    <row r="244" spans="1:10" s="7" customFormat="1" ht="20.25">
      <c r="A244" s="74"/>
      <c r="B244" s="75"/>
      <c r="C244" s="41" t="s">
        <v>16</v>
      </c>
      <c r="D244" s="20">
        <f t="shared" ref="D244:I244" si="107">D245+D248+D251</f>
        <v>34952.04</v>
      </c>
      <c r="E244" s="20">
        <f t="shared" si="107"/>
        <v>36401.01</v>
      </c>
      <c r="F244" s="20">
        <f t="shared" si="107"/>
        <v>38916.050000000003</v>
      </c>
      <c r="G244" s="52">
        <f>G245+G248+G251</f>
        <v>44404.33</v>
      </c>
      <c r="H244" s="52">
        <f t="shared" si="107"/>
        <v>41898.86</v>
      </c>
      <c r="I244" s="20">
        <f t="shared" si="107"/>
        <v>41923.689999999995</v>
      </c>
      <c r="J244" s="19">
        <f t="shared" si="96"/>
        <v>238495.97999999998</v>
      </c>
    </row>
    <row r="245" spans="1:10" ht="37.5">
      <c r="A245" s="74"/>
      <c r="B245" s="75"/>
      <c r="C245" s="33" t="s">
        <v>143</v>
      </c>
      <c r="D245" s="20">
        <f t="shared" ref="D245:I245" si="108">D260+D274</f>
        <v>0</v>
      </c>
      <c r="E245" s="20">
        <f t="shared" si="108"/>
        <v>212.51</v>
      </c>
      <c r="F245" s="20">
        <f t="shared" si="108"/>
        <v>261.10000000000002</v>
      </c>
      <c r="G245" s="52">
        <f t="shared" si="108"/>
        <v>306.24</v>
      </c>
      <c r="H245" s="52">
        <f t="shared" si="108"/>
        <v>0</v>
      </c>
      <c r="I245" s="20">
        <f t="shared" si="108"/>
        <v>0</v>
      </c>
      <c r="J245" s="19">
        <f t="shared" si="96"/>
        <v>779.85</v>
      </c>
    </row>
    <row r="246" spans="1:10" ht="37.5">
      <c r="A246" s="74"/>
      <c r="B246" s="75"/>
      <c r="C246" s="33" t="s">
        <v>102</v>
      </c>
      <c r="D246" s="20">
        <f>D261+D275</f>
        <v>0</v>
      </c>
      <c r="E246" s="22">
        <f>E261</f>
        <v>145.52000000000001</v>
      </c>
      <c r="F246" s="22">
        <f>F261</f>
        <v>173.57</v>
      </c>
      <c r="G246" s="55">
        <f t="shared" ref="G246:I246" si="109">G261</f>
        <v>200.4</v>
      </c>
      <c r="H246" s="55">
        <f t="shared" si="109"/>
        <v>0</v>
      </c>
      <c r="I246" s="22">
        <f t="shared" si="109"/>
        <v>0</v>
      </c>
      <c r="J246" s="19">
        <f t="shared" si="96"/>
        <v>519.49</v>
      </c>
    </row>
    <row r="247" spans="1:10" s="2" customFormat="1" ht="37.5">
      <c r="A247" s="74"/>
      <c r="B247" s="75"/>
      <c r="C247" s="33" t="s">
        <v>67</v>
      </c>
      <c r="D247" s="20">
        <f>D262+D276</f>
        <v>0</v>
      </c>
      <c r="E247" s="22">
        <f>E262</f>
        <v>66.989999999999995</v>
      </c>
      <c r="F247" s="22">
        <f t="shared" ref="F247:I247" si="110">F262</f>
        <v>87.53</v>
      </c>
      <c r="G247" s="55">
        <f t="shared" si="110"/>
        <v>105.84</v>
      </c>
      <c r="H247" s="55">
        <f t="shared" si="110"/>
        <v>0</v>
      </c>
      <c r="I247" s="22">
        <f t="shared" si="110"/>
        <v>0</v>
      </c>
      <c r="J247" s="19">
        <f t="shared" si="96"/>
        <v>260.36</v>
      </c>
    </row>
    <row r="248" spans="1:10" s="2" customFormat="1" ht="37.5">
      <c r="A248" s="74"/>
      <c r="B248" s="75"/>
      <c r="C248" s="33" t="s">
        <v>103</v>
      </c>
      <c r="D248" s="20">
        <f>D263+D277</f>
        <v>3299.67</v>
      </c>
      <c r="E248" s="20">
        <f>E249+E250</f>
        <v>3297.87</v>
      </c>
      <c r="F248" s="20">
        <f>F249+F250</f>
        <v>4019.98</v>
      </c>
      <c r="G248" s="52">
        <f>G249+G250</f>
        <v>4282.04</v>
      </c>
      <c r="H248" s="52">
        <f t="shared" ref="H248:I248" si="111">H249+H250</f>
        <v>4227</v>
      </c>
      <c r="I248" s="20">
        <f t="shared" si="111"/>
        <v>4227</v>
      </c>
      <c r="J248" s="19">
        <f t="shared" si="96"/>
        <v>23353.56</v>
      </c>
    </row>
    <row r="249" spans="1:10" s="2" customFormat="1" ht="37.5">
      <c r="A249" s="74"/>
      <c r="B249" s="75"/>
      <c r="C249" s="33" t="s">
        <v>104</v>
      </c>
      <c r="D249" s="20">
        <f>D264+D278</f>
        <v>0</v>
      </c>
      <c r="E249" s="20">
        <f>E278</f>
        <v>0</v>
      </c>
      <c r="F249" s="20">
        <f>F278</f>
        <v>0</v>
      </c>
      <c r="G249" s="52">
        <f>G278</f>
        <v>0</v>
      </c>
      <c r="H249" s="52">
        <f>H278</f>
        <v>0</v>
      </c>
      <c r="I249" s="20">
        <f>I278</f>
        <v>0</v>
      </c>
      <c r="J249" s="19">
        <f t="shared" si="96"/>
        <v>0</v>
      </c>
    </row>
    <row r="250" spans="1:10" s="2" customFormat="1" ht="37.5">
      <c r="A250" s="74"/>
      <c r="B250" s="75"/>
      <c r="C250" s="33" t="s">
        <v>67</v>
      </c>
      <c r="D250" s="20">
        <f t="shared" ref="D250:F250" si="112">D265</f>
        <v>3299.67</v>
      </c>
      <c r="E250" s="20">
        <f t="shared" si="112"/>
        <v>3297.87</v>
      </c>
      <c r="F250" s="20">
        <f t="shared" si="112"/>
        <v>4019.98</v>
      </c>
      <c r="G250" s="52">
        <f>G265</f>
        <v>4282.04</v>
      </c>
      <c r="H250" s="52">
        <f t="shared" ref="H250:I250" si="113">H265</f>
        <v>4227</v>
      </c>
      <c r="I250" s="20">
        <f t="shared" si="113"/>
        <v>4227</v>
      </c>
      <c r="J250" s="19">
        <f t="shared" si="96"/>
        <v>23353.56</v>
      </c>
    </row>
    <row r="251" spans="1:10" s="2" customFormat="1" ht="37.5">
      <c r="A251" s="74"/>
      <c r="B251" s="75"/>
      <c r="C251" s="33" t="s">
        <v>146</v>
      </c>
      <c r="D251" s="20">
        <f t="shared" ref="D251:E253" si="114">D266+D280</f>
        <v>31652.37</v>
      </c>
      <c r="E251" s="20">
        <f t="shared" si="114"/>
        <v>32890.630000000005</v>
      </c>
      <c r="F251" s="20">
        <f>F252+F253</f>
        <v>34634.97</v>
      </c>
      <c r="G251" s="52">
        <f>G252+G253</f>
        <v>39816.050000000003</v>
      </c>
      <c r="H251" s="52">
        <f t="shared" ref="H251:I251" si="115">H252+H253</f>
        <v>37671.86</v>
      </c>
      <c r="I251" s="20">
        <f t="shared" si="115"/>
        <v>37696.689999999995</v>
      </c>
      <c r="J251" s="19">
        <f t="shared" si="96"/>
        <v>214362.57</v>
      </c>
    </row>
    <row r="252" spans="1:10" s="2" customFormat="1" ht="37.5">
      <c r="A252" s="74"/>
      <c r="B252" s="75"/>
      <c r="C252" s="33" t="s">
        <v>119</v>
      </c>
      <c r="D252" s="20">
        <f>D267+D281+D295</f>
        <v>30514.799999999999</v>
      </c>
      <c r="E252" s="20">
        <f t="shared" ref="E252" si="116">E267+E281+E295</f>
        <v>31754.43</v>
      </c>
      <c r="F252" s="20">
        <f>F267+F281+F295</f>
        <v>33388.980000000003</v>
      </c>
      <c r="G252" s="52">
        <f>G267+G281+G295</f>
        <v>38446.660000000003</v>
      </c>
      <c r="H252" s="52">
        <f t="shared" ref="H252" si="117">H267+H281+H295</f>
        <v>36389.050000000003</v>
      </c>
      <c r="I252" s="20">
        <f>I267+I281+I295</f>
        <v>36413.949999999997</v>
      </c>
      <c r="J252" s="19">
        <f t="shared" si="96"/>
        <v>206907.87</v>
      </c>
    </row>
    <row r="253" spans="1:10" s="2" customFormat="1" ht="37.5">
      <c r="A253" s="74"/>
      <c r="B253" s="75"/>
      <c r="C253" s="33" t="s">
        <v>67</v>
      </c>
      <c r="D253" s="20">
        <f t="shared" si="114"/>
        <v>1137.57</v>
      </c>
      <c r="E253" s="20">
        <f t="shared" si="114"/>
        <v>1136.2</v>
      </c>
      <c r="F253" s="20">
        <f>F268+F282+F310</f>
        <v>1245.99</v>
      </c>
      <c r="G253" s="52">
        <f>G268+G282</f>
        <v>1369.39</v>
      </c>
      <c r="H253" s="52">
        <f t="shared" ref="H253:I253" si="118">H268+H282</f>
        <v>1282.81</v>
      </c>
      <c r="I253" s="20">
        <f t="shared" si="118"/>
        <v>1282.74</v>
      </c>
      <c r="J253" s="19">
        <f t="shared" si="96"/>
        <v>7454.7000000000007</v>
      </c>
    </row>
    <row r="254" spans="1:10" s="2" customFormat="1" ht="37.5">
      <c r="A254" s="74"/>
      <c r="B254" s="75"/>
      <c r="C254" s="33" t="s">
        <v>28</v>
      </c>
      <c r="D254" s="20">
        <v>0</v>
      </c>
      <c r="E254" s="20">
        <v>0</v>
      </c>
      <c r="F254" s="20">
        <v>0</v>
      </c>
      <c r="G254" s="52">
        <v>0</v>
      </c>
      <c r="H254" s="52">
        <v>0</v>
      </c>
      <c r="I254" s="20">
        <v>0</v>
      </c>
      <c r="J254" s="19">
        <f t="shared" si="96"/>
        <v>0</v>
      </c>
    </row>
    <row r="255" spans="1:10" s="2" customFormat="1" ht="20.25">
      <c r="A255" s="74"/>
      <c r="B255" s="75"/>
      <c r="C255" s="33" t="s">
        <v>31</v>
      </c>
      <c r="D255" s="20">
        <v>0</v>
      </c>
      <c r="E255" s="20">
        <v>0</v>
      </c>
      <c r="F255" s="20">
        <v>0</v>
      </c>
      <c r="G255" s="52">
        <v>0</v>
      </c>
      <c r="H255" s="52">
        <v>0</v>
      </c>
      <c r="I255" s="20">
        <v>0</v>
      </c>
      <c r="J255" s="19">
        <f t="shared" si="96"/>
        <v>0</v>
      </c>
    </row>
    <row r="256" spans="1:10" s="2" customFormat="1" ht="20.25">
      <c r="A256" s="74"/>
      <c r="B256" s="75"/>
      <c r="C256" s="33" t="s">
        <v>30</v>
      </c>
      <c r="D256" s="20">
        <f>D271+D285</f>
        <v>0</v>
      </c>
      <c r="E256" s="22">
        <v>0</v>
      </c>
      <c r="F256" s="22">
        <v>0</v>
      </c>
      <c r="G256" s="52">
        <v>0</v>
      </c>
      <c r="H256" s="52">
        <v>0</v>
      </c>
      <c r="I256" s="22">
        <v>0</v>
      </c>
      <c r="J256" s="19">
        <f t="shared" si="96"/>
        <v>0</v>
      </c>
    </row>
    <row r="257" spans="1:10" s="5" customFormat="1" ht="20.25">
      <c r="A257" s="34"/>
      <c r="B257" s="42" t="s">
        <v>17</v>
      </c>
      <c r="C257" s="33"/>
      <c r="D257" s="20"/>
      <c r="E257" s="20"/>
      <c r="F257" s="20"/>
      <c r="G257" s="52"/>
      <c r="H257" s="52"/>
      <c r="I257" s="21"/>
      <c r="J257" s="19">
        <f t="shared" si="96"/>
        <v>0</v>
      </c>
    </row>
    <row r="258" spans="1:10" s="8" customFormat="1" ht="75">
      <c r="A258" s="43" t="s">
        <v>22</v>
      </c>
      <c r="B258" s="38" t="s">
        <v>26</v>
      </c>
      <c r="C258" s="44"/>
      <c r="D258" s="19">
        <f t="shared" ref="D258:I258" si="119">D259+D271</f>
        <v>15739.53</v>
      </c>
      <c r="E258" s="19">
        <f t="shared" si="119"/>
        <v>15805.670000000002</v>
      </c>
      <c r="F258" s="19">
        <f t="shared" si="119"/>
        <v>16777.849999999999</v>
      </c>
      <c r="G258" s="54">
        <f t="shared" si="119"/>
        <v>20685.78</v>
      </c>
      <c r="H258" s="54">
        <f t="shared" si="119"/>
        <v>18963.97</v>
      </c>
      <c r="I258" s="19">
        <f t="shared" si="119"/>
        <v>18980.03</v>
      </c>
      <c r="J258" s="19">
        <f t="shared" si="96"/>
        <v>106952.83</v>
      </c>
    </row>
    <row r="259" spans="1:10" s="2" customFormat="1" ht="20.25">
      <c r="A259" s="78"/>
      <c r="B259" s="66"/>
      <c r="C259" s="41" t="s">
        <v>16</v>
      </c>
      <c r="D259" s="20">
        <f t="shared" ref="D259:I259" si="120">D260+D263+D266</f>
        <v>15739.53</v>
      </c>
      <c r="E259" s="20">
        <f t="shared" si="120"/>
        <v>15805.670000000002</v>
      </c>
      <c r="F259" s="20">
        <f t="shared" si="120"/>
        <v>16777.849999999999</v>
      </c>
      <c r="G259" s="52">
        <f>G260+G263+G266</f>
        <v>20685.78</v>
      </c>
      <c r="H259" s="52">
        <f t="shared" si="120"/>
        <v>18963.97</v>
      </c>
      <c r="I259" s="20">
        <f t="shared" si="120"/>
        <v>18980.03</v>
      </c>
      <c r="J259" s="19">
        <f t="shared" si="96"/>
        <v>106952.83</v>
      </c>
    </row>
    <row r="260" spans="1:10" s="2" customFormat="1" ht="37.5">
      <c r="A260" s="78"/>
      <c r="B260" s="66"/>
      <c r="C260" s="33" t="s">
        <v>105</v>
      </c>
      <c r="D260" s="20">
        <f>B263</f>
        <v>0</v>
      </c>
      <c r="E260" s="20">
        <f>E261+E262</f>
        <v>212.51</v>
      </c>
      <c r="F260" s="20">
        <f>F261+F262</f>
        <v>261.10000000000002</v>
      </c>
      <c r="G260" s="52">
        <f>G261+G262</f>
        <v>306.24</v>
      </c>
      <c r="H260" s="52">
        <f>H261+H262</f>
        <v>0</v>
      </c>
      <c r="I260" s="20">
        <f>I261+I262</f>
        <v>0</v>
      </c>
      <c r="J260" s="19">
        <f t="shared" si="96"/>
        <v>779.85</v>
      </c>
    </row>
    <row r="261" spans="1:10" s="2" customFormat="1" ht="37.5">
      <c r="A261" s="78"/>
      <c r="B261" s="66"/>
      <c r="C261" s="33" t="s">
        <v>94</v>
      </c>
      <c r="D261" s="20">
        <v>0</v>
      </c>
      <c r="E261" s="22">
        <v>145.52000000000001</v>
      </c>
      <c r="F261" s="22">
        <v>173.57</v>
      </c>
      <c r="G261" s="52">
        <v>200.4</v>
      </c>
      <c r="H261" s="52">
        <v>0</v>
      </c>
      <c r="I261" s="22">
        <v>0</v>
      </c>
      <c r="J261" s="19">
        <f t="shared" si="96"/>
        <v>519.49</v>
      </c>
    </row>
    <row r="262" spans="1:10" s="2" customFormat="1" ht="37.5">
      <c r="A262" s="78"/>
      <c r="B262" s="66"/>
      <c r="C262" s="33" t="s">
        <v>67</v>
      </c>
      <c r="D262" s="20">
        <v>0</v>
      </c>
      <c r="E262" s="22">
        <v>66.989999999999995</v>
      </c>
      <c r="F262" s="22">
        <v>87.53</v>
      </c>
      <c r="G262" s="52">
        <v>105.84</v>
      </c>
      <c r="H262" s="52">
        <v>0</v>
      </c>
      <c r="I262" s="22">
        <v>0</v>
      </c>
      <c r="J262" s="19">
        <f t="shared" si="96"/>
        <v>260.36</v>
      </c>
    </row>
    <row r="263" spans="1:10" s="2" customFormat="1" ht="37.5">
      <c r="A263" s="78"/>
      <c r="B263" s="66"/>
      <c r="C263" s="33" t="s">
        <v>106</v>
      </c>
      <c r="D263" s="20">
        <f t="shared" ref="D263:I263" si="121">D264+D265</f>
        <v>3299.67</v>
      </c>
      <c r="E263" s="20">
        <f t="shared" si="121"/>
        <v>3297.87</v>
      </c>
      <c r="F263" s="20">
        <f t="shared" si="121"/>
        <v>4019.98</v>
      </c>
      <c r="G263" s="52">
        <f>G264+G265</f>
        <v>4282.04</v>
      </c>
      <c r="H263" s="52">
        <f t="shared" si="121"/>
        <v>4227</v>
      </c>
      <c r="I263" s="52">
        <f t="shared" si="121"/>
        <v>4227</v>
      </c>
      <c r="J263" s="19">
        <f t="shared" si="96"/>
        <v>23353.56</v>
      </c>
    </row>
    <row r="264" spans="1:10" s="2" customFormat="1" ht="37.5">
      <c r="A264" s="78"/>
      <c r="B264" s="66"/>
      <c r="C264" s="33" t="s">
        <v>137</v>
      </c>
      <c r="D264" s="20">
        <v>0</v>
      </c>
      <c r="E264" s="22">
        <v>0</v>
      </c>
      <c r="F264" s="22">
        <v>0</v>
      </c>
      <c r="G264" s="52">
        <v>0</v>
      </c>
      <c r="H264" s="52">
        <v>0</v>
      </c>
      <c r="I264" s="55">
        <v>0</v>
      </c>
      <c r="J264" s="19">
        <f t="shared" si="96"/>
        <v>0</v>
      </c>
    </row>
    <row r="265" spans="1:10" s="2" customFormat="1" ht="37.5">
      <c r="A265" s="78"/>
      <c r="B265" s="66"/>
      <c r="C265" s="33" t="s">
        <v>67</v>
      </c>
      <c r="D265" s="20">
        <v>3299.67</v>
      </c>
      <c r="E265" s="22">
        <v>3297.87</v>
      </c>
      <c r="F265" s="22">
        <v>4019.98</v>
      </c>
      <c r="G265" s="52">
        <v>4282.04</v>
      </c>
      <c r="H265" s="52">
        <v>4227</v>
      </c>
      <c r="I265" s="52">
        <v>4227</v>
      </c>
      <c r="J265" s="19">
        <f t="shared" si="96"/>
        <v>23353.56</v>
      </c>
    </row>
    <row r="266" spans="1:10" s="2" customFormat="1" ht="37.5">
      <c r="A266" s="78"/>
      <c r="B266" s="66"/>
      <c r="C266" s="33" t="s">
        <v>57</v>
      </c>
      <c r="D266" s="20">
        <f t="shared" ref="D266:I266" si="122">D267+D268</f>
        <v>12439.86</v>
      </c>
      <c r="E266" s="20">
        <f t="shared" si="122"/>
        <v>12295.29</v>
      </c>
      <c r="F266" s="20">
        <f t="shared" si="122"/>
        <v>12496.77</v>
      </c>
      <c r="G266" s="52">
        <f>G267+G268</f>
        <v>16097.499999999998</v>
      </c>
      <c r="H266" s="52">
        <f>H267+H268</f>
        <v>14736.97</v>
      </c>
      <c r="I266" s="52">
        <f t="shared" si="122"/>
        <v>14753.03</v>
      </c>
      <c r="J266" s="19">
        <f t="shared" si="96"/>
        <v>82819.42</v>
      </c>
    </row>
    <row r="267" spans="1:10" s="2" customFormat="1" ht="37.5">
      <c r="A267" s="78"/>
      <c r="B267" s="66"/>
      <c r="C267" s="33" t="s">
        <v>104</v>
      </c>
      <c r="D267" s="23">
        <v>11302.29</v>
      </c>
      <c r="E267" s="20">
        <v>11159.09</v>
      </c>
      <c r="F267" s="20">
        <v>11270.78</v>
      </c>
      <c r="G267" s="65">
        <f>14926.89-198.78</f>
        <v>14728.109999999999</v>
      </c>
      <c r="H267" s="52">
        <v>13454.16</v>
      </c>
      <c r="I267" s="52">
        <v>13470.29</v>
      </c>
      <c r="J267" s="19">
        <f t="shared" si="96"/>
        <v>75384.72</v>
      </c>
    </row>
    <row r="268" spans="1:10" s="2" customFormat="1" ht="37.5">
      <c r="A268" s="78"/>
      <c r="B268" s="66"/>
      <c r="C268" s="33" t="s">
        <v>67</v>
      </c>
      <c r="D268" s="20">
        <v>1137.57</v>
      </c>
      <c r="E268" s="20">
        <v>1136.2</v>
      </c>
      <c r="F268" s="20">
        <v>1225.99</v>
      </c>
      <c r="G268" s="52">
        <v>1369.39</v>
      </c>
      <c r="H268" s="52">
        <v>1282.81</v>
      </c>
      <c r="I268" s="52">
        <v>1282.74</v>
      </c>
      <c r="J268" s="19">
        <f t="shared" ref="J268:J313" si="123">SUM(D268:I268)</f>
        <v>7434.7000000000007</v>
      </c>
    </row>
    <row r="269" spans="1:10" s="2" customFormat="1" ht="37.5">
      <c r="A269" s="78"/>
      <c r="B269" s="66"/>
      <c r="C269" s="33" t="s">
        <v>28</v>
      </c>
      <c r="D269" s="20">
        <v>0</v>
      </c>
      <c r="E269" s="20">
        <v>0</v>
      </c>
      <c r="F269" s="20">
        <v>0</v>
      </c>
      <c r="G269" s="52">
        <v>0</v>
      </c>
      <c r="H269" s="52">
        <v>0</v>
      </c>
      <c r="I269" s="52">
        <v>0</v>
      </c>
      <c r="J269" s="19">
        <f t="shared" si="123"/>
        <v>0</v>
      </c>
    </row>
    <row r="270" spans="1:10" s="2" customFormat="1" ht="20.25">
      <c r="A270" s="78"/>
      <c r="B270" s="66"/>
      <c r="C270" s="33" t="s">
        <v>31</v>
      </c>
      <c r="D270" s="20">
        <v>0</v>
      </c>
      <c r="E270" s="20">
        <v>0</v>
      </c>
      <c r="F270" s="20">
        <v>0</v>
      </c>
      <c r="G270" s="52">
        <v>0</v>
      </c>
      <c r="H270" s="52">
        <v>0</v>
      </c>
      <c r="I270" s="20">
        <v>0</v>
      </c>
      <c r="J270" s="19">
        <f t="shared" si="123"/>
        <v>0</v>
      </c>
    </row>
    <row r="271" spans="1:10" s="2" customFormat="1" ht="20.25">
      <c r="A271" s="78"/>
      <c r="B271" s="66"/>
      <c r="C271" s="33" t="s">
        <v>30</v>
      </c>
      <c r="D271" s="20">
        <v>0</v>
      </c>
      <c r="E271" s="22">
        <v>0</v>
      </c>
      <c r="F271" s="22">
        <v>0</v>
      </c>
      <c r="G271" s="52">
        <v>0</v>
      </c>
      <c r="H271" s="52">
        <v>0</v>
      </c>
      <c r="I271" s="22">
        <v>0</v>
      </c>
      <c r="J271" s="19">
        <f t="shared" si="123"/>
        <v>0</v>
      </c>
    </row>
    <row r="272" spans="1:10" s="8" customFormat="1" ht="75">
      <c r="A272" s="43" t="s">
        <v>43</v>
      </c>
      <c r="B272" s="38" t="s">
        <v>27</v>
      </c>
      <c r="C272" s="44"/>
      <c r="D272" s="24">
        <f t="shared" ref="D272:I272" si="124">D273+D285</f>
        <v>19212.509999999998</v>
      </c>
      <c r="E272" s="24">
        <f t="shared" si="124"/>
        <v>20595.34</v>
      </c>
      <c r="F272" s="24">
        <f t="shared" si="124"/>
        <v>21999.200000000001</v>
      </c>
      <c r="G272" s="57">
        <f t="shared" si="124"/>
        <v>23691.75</v>
      </c>
      <c r="H272" s="57">
        <f t="shared" si="124"/>
        <v>22934.89</v>
      </c>
      <c r="I272" s="24">
        <f t="shared" si="124"/>
        <v>22943.66</v>
      </c>
      <c r="J272" s="19">
        <f t="shared" si="123"/>
        <v>131377.35</v>
      </c>
    </row>
    <row r="273" spans="1:10" s="2" customFormat="1" ht="20.25">
      <c r="A273" s="78"/>
      <c r="B273" s="66"/>
      <c r="C273" s="41" t="s">
        <v>16</v>
      </c>
      <c r="D273" s="25">
        <f t="shared" ref="D273:I273" si="125">D274+D277+D280</f>
        <v>19212.509999999998</v>
      </c>
      <c r="E273" s="25">
        <f t="shared" si="125"/>
        <v>20595.34</v>
      </c>
      <c r="F273" s="25">
        <f t="shared" si="125"/>
        <v>21999.200000000001</v>
      </c>
      <c r="G273" s="56">
        <f t="shared" si="125"/>
        <v>23691.75</v>
      </c>
      <c r="H273" s="56">
        <f t="shared" si="125"/>
        <v>22934.89</v>
      </c>
      <c r="I273" s="25">
        <f t="shared" si="125"/>
        <v>22943.66</v>
      </c>
      <c r="J273" s="19">
        <f t="shared" si="123"/>
        <v>131377.35</v>
      </c>
    </row>
    <row r="274" spans="1:10" s="2" customFormat="1" ht="37.5">
      <c r="A274" s="78"/>
      <c r="B274" s="66"/>
      <c r="C274" s="33" t="s">
        <v>143</v>
      </c>
      <c r="D274" s="25">
        <f t="shared" ref="D274:I274" si="126">D275+D276</f>
        <v>0</v>
      </c>
      <c r="E274" s="25">
        <f t="shared" si="126"/>
        <v>0</v>
      </c>
      <c r="F274" s="25">
        <f t="shared" si="126"/>
        <v>0</v>
      </c>
      <c r="G274" s="56">
        <f t="shared" si="126"/>
        <v>0</v>
      </c>
      <c r="H274" s="56">
        <f t="shared" si="126"/>
        <v>0</v>
      </c>
      <c r="I274" s="25">
        <f t="shared" si="126"/>
        <v>0</v>
      </c>
      <c r="J274" s="19">
        <f t="shared" si="123"/>
        <v>0</v>
      </c>
    </row>
    <row r="275" spans="1:10" s="2" customFormat="1" ht="37.5">
      <c r="A275" s="78"/>
      <c r="B275" s="66"/>
      <c r="C275" s="33" t="s">
        <v>131</v>
      </c>
      <c r="D275" s="25">
        <v>0</v>
      </c>
      <c r="E275" s="22">
        <v>0</v>
      </c>
      <c r="F275" s="22">
        <v>0</v>
      </c>
      <c r="G275" s="52">
        <v>0</v>
      </c>
      <c r="H275" s="52">
        <v>0</v>
      </c>
      <c r="I275" s="22">
        <v>0</v>
      </c>
      <c r="J275" s="19">
        <f t="shared" si="123"/>
        <v>0</v>
      </c>
    </row>
    <row r="276" spans="1:10" s="2" customFormat="1" ht="20.25">
      <c r="A276" s="78"/>
      <c r="B276" s="66"/>
      <c r="C276" s="33" t="s">
        <v>33</v>
      </c>
      <c r="D276" s="25">
        <v>0</v>
      </c>
      <c r="E276" s="22">
        <v>0</v>
      </c>
      <c r="F276" s="22">
        <v>0</v>
      </c>
      <c r="G276" s="52">
        <v>0</v>
      </c>
      <c r="H276" s="52">
        <v>0</v>
      </c>
      <c r="I276" s="22">
        <v>0</v>
      </c>
      <c r="J276" s="19">
        <f t="shared" si="123"/>
        <v>0</v>
      </c>
    </row>
    <row r="277" spans="1:10" s="2" customFormat="1" ht="37.5">
      <c r="A277" s="78"/>
      <c r="B277" s="66"/>
      <c r="C277" s="33" t="s">
        <v>147</v>
      </c>
      <c r="D277" s="25">
        <f t="shared" ref="D277:I277" si="127">D278+D279</f>
        <v>0</v>
      </c>
      <c r="E277" s="25">
        <f t="shared" si="127"/>
        <v>0</v>
      </c>
      <c r="F277" s="25">
        <f t="shared" si="127"/>
        <v>0</v>
      </c>
      <c r="G277" s="56">
        <f t="shared" si="127"/>
        <v>0</v>
      </c>
      <c r="H277" s="56">
        <f t="shared" si="127"/>
        <v>0</v>
      </c>
      <c r="I277" s="25">
        <f t="shared" si="127"/>
        <v>0</v>
      </c>
      <c r="J277" s="19">
        <f t="shared" si="123"/>
        <v>0</v>
      </c>
    </row>
    <row r="278" spans="1:10" s="2" customFormat="1" ht="37.5">
      <c r="A278" s="78"/>
      <c r="B278" s="66"/>
      <c r="C278" s="33" t="s">
        <v>112</v>
      </c>
      <c r="D278" s="25">
        <v>0</v>
      </c>
      <c r="E278" s="22">
        <v>0</v>
      </c>
      <c r="F278" s="22">
        <v>0</v>
      </c>
      <c r="G278" s="52">
        <v>0</v>
      </c>
      <c r="H278" s="52">
        <v>0</v>
      </c>
      <c r="I278" s="22">
        <v>0</v>
      </c>
      <c r="J278" s="19">
        <f t="shared" si="123"/>
        <v>0</v>
      </c>
    </row>
    <row r="279" spans="1:10" s="2" customFormat="1" ht="20.25">
      <c r="A279" s="78"/>
      <c r="B279" s="66"/>
      <c r="C279" s="33" t="s">
        <v>32</v>
      </c>
      <c r="D279" s="25">
        <v>0</v>
      </c>
      <c r="E279" s="22">
        <v>0</v>
      </c>
      <c r="F279" s="22">
        <v>0</v>
      </c>
      <c r="G279" s="52">
        <v>0</v>
      </c>
      <c r="H279" s="52">
        <v>0</v>
      </c>
      <c r="I279" s="22">
        <v>0</v>
      </c>
      <c r="J279" s="19">
        <f t="shared" si="123"/>
        <v>0</v>
      </c>
    </row>
    <row r="280" spans="1:10" s="2" customFormat="1" ht="37.5">
      <c r="A280" s="78"/>
      <c r="B280" s="66"/>
      <c r="C280" s="33" t="s">
        <v>148</v>
      </c>
      <c r="D280" s="25">
        <f t="shared" ref="D280:I280" si="128">D281+D282</f>
        <v>19212.509999999998</v>
      </c>
      <c r="E280" s="25">
        <f t="shared" si="128"/>
        <v>20595.34</v>
      </c>
      <c r="F280" s="25">
        <f t="shared" si="128"/>
        <v>21999.200000000001</v>
      </c>
      <c r="G280" s="56">
        <f t="shared" si="128"/>
        <v>23691.75</v>
      </c>
      <c r="H280" s="56">
        <f t="shared" si="128"/>
        <v>22934.89</v>
      </c>
      <c r="I280" s="56">
        <f t="shared" si="128"/>
        <v>22943.66</v>
      </c>
      <c r="J280" s="19">
        <f t="shared" si="123"/>
        <v>131377.35</v>
      </c>
    </row>
    <row r="281" spans="1:10" s="2" customFormat="1" ht="37.5">
      <c r="A281" s="78"/>
      <c r="B281" s="66"/>
      <c r="C281" s="33" t="s">
        <v>149</v>
      </c>
      <c r="D281" s="25">
        <v>19212.509999999998</v>
      </c>
      <c r="E281" s="25">
        <f>20594.77+0.57</f>
        <v>20595.34</v>
      </c>
      <c r="F281" s="25">
        <v>21999.200000000001</v>
      </c>
      <c r="G281" s="56">
        <v>23691.75</v>
      </c>
      <c r="H281" s="56">
        <v>22934.89</v>
      </c>
      <c r="I281" s="56">
        <v>22943.66</v>
      </c>
      <c r="J281" s="19">
        <f t="shared" si="123"/>
        <v>131377.35</v>
      </c>
    </row>
    <row r="282" spans="1:10" s="2" customFormat="1" ht="20.25">
      <c r="A282" s="78"/>
      <c r="B282" s="66"/>
      <c r="C282" s="33" t="s">
        <v>32</v>
      </c>
      <c r="D282" s="25">
        <v>0</v>
      </c>
      <c r="E282" s="22">
        <v>0</v>
      </c>
      <c r="F282" s="22">
        <v>0</v>
      </c>
      <c r="G282" s="52">
        <v>0</v>
      </c>
      <c r="H282" s="52">
        <v>0</v>
      </c>
      <c r="I282" s="55">
        <v>0</v>
      </c>
      <c r="J282" s="19">
        <f t="shared" si="123"/>
        <v>0</v>
      </c>
    </row>
    <row r="283" spans="1:10" s="2" customFormat="1" ht="37.5">
      <c r="A283" s="78"/>
      <c r="B283" s="66"/>
      <c r="C283" s="33" t="s">
        <v>28</v>
      </c>
      <c r="D283" s="20">
        <v>0</v>
      </c>
      <c r="E283" s="20">
        <v>0</v>
      </c>
      <c r="F283" s="20">
        <v>0</v>
      </c>
      <c r="G283" s="52">
        <v>0</v>
      </c>
      <c r="H283" s="52">
        <v>0</v>
      </c>
      <c r="I283" s="52">
        <v>0</v>
      </c>
      <c r="J283" s="19">
        <f t="shared" si="123"/>
        <v>0</v>
      </c>
    </row>
    <row r="284" spans="1:10" s="2" customFormat="1" ht="20.25">
      <c r="A284" s="78"/>
      <c r="B284" s="66"/>
      <c r="C284" s="33" t="s">
        <v>31</v>
      </c>
      <c r="D284" s="20">
        <v>0</v>
      </c>
      <c r="E284" s="20">
        <v>0</v>
      </c>
      <c r="F284" s="20">
        <v>0</v>
      </c>
      <c r="G284" s="52">
        <v>0</v>
      </c>
      <c r="H284" s="52">
        <v>0</v>
      </c>
      <c r="I284" s="20">
        <v>0</v>
      </c>
      <c r="J284" s="19">
        <f t="shared" si="123"/>
        <v>0</v>
      </c>
    </row>
    <row r="285" spans="1:10" s="2" customFormat="1" ht="20.25">
      <c r="A285" s="78"/>
      <c r="B285" s="66"/>
      <c r="C285" s="33" t="s">
        <v>30</v>
      </c>
      <c r="D285" s="25">
        <v>0</v>
      </c>
      <c r="E285" s="22">
        <v>0</v>
      </c>
      <c r="F285" s="22">
        <v>0</v>
      </c>
      <c r="G285" s="52">
        <v>0</v>
      </c>
      <c r="H285" s="52">
        <v>0</v>
      </c>
      <c r="I285" s="22">
        <v>0</v>
      </c>
      <c r="J285" s="19">
        <f t="shared" si="123"/>
        <v>0</v>
      </c>
    </row>
    <row r="286" spans="1:10" s="1" customFormat="1" ht="131.25">
      <c r="A286" s="43" t="s">
        <v>153</v>
      </c>
      <c r="B286" s="38" t="s">
        <v>154</v>
      </c>
      <c r="C286" s="44"/>
      <c r="D286" s="24">
        <f t="shared" ref="D286:I286" si="129">D287+D299</f>
        <v>0</v>
      </c>
      <c r="E286" s="24">
        <f t="shared" si="129"/>
        <v>0</v>
      </c>
      <c r="F286" s="24">
        <f t="shared" si="129"/>
        <v>119</v>
      </c>
      <c r="G286" s="57">
        <f t="shared" si="129"/>
        <v>26.8</v>
      </c>
      <c r="H286" s="57">
        <f t="shared" si="129"/>
        <v>0</v>
      </c>
      <c r="I286" s="24">
        <f t="shared" si="129"/>
        <v>0</v>
      </c>
      <c r="J286" s="19">
        <f t="shared" si="123"/>
        <v>145.80000000000001</v>
      </c>
    </row>
    <row r="287" spans="1:10" s="1" customFormat="1" ht="20.25">
      <c r="A287" s="78"/>
      <c r="B287" s="66"/>
      <c r="C287" s="41" t="s">
        <v>16</v>
      </c>
      <c r="D287" s="25">
        <f t="shared" ref="D287:I287" si="130">D288+D291+D294</f>
        <v>0</v>
      </c>
      <c r="E287" s="25">
        <f t="shared" si="130"/>
        <v>0</v>
      </c>
      <c r="F287" s="25">
        <f t="shared" si="130"/>
        <v>119</v>
      </c>
      <c r="G287" s="56">
        <f t="shared" si="130"/>
        <v>26.8</v>
      </c>
      <c r="H287" s="56">
        <f t="shared" si="130"/>
        <v>0</v>
      </c>
      <c r="I287" s="25">
        <f t="shared" si="130"/>
        <v>0</v>
      </c>
      <c r="J287" s="19">
        <f t="shared" si="123"/>
        <v>145.80000000000001</v>
      </c>
    </row>
    <row r="288" spans="1:10" s="1" customFormat="1" ht="37.5">
      <c r="A288" s="78"/>
      <c r="B288" s="66"/>
      <c r="C288" s="33" t="s">
        <v>143</v>
      </c>
      <c r="D288" s="25">
        <f t="shared" ref="D288:I288" si="131">D289+D290</f>
        <v>0</v>
      </c>
      <c r="E288" s="25">
        <f t="shared" si="131"/>
        <v>0</v>
      </c>
      <c r="F288" s="25">
        <f t="shared" si="131"/>
        <v>0</v>
      </c>
      <c r="G288" s="56">
        <f t="shared" si="131"/>
        <v>0</v>
      </c>
      <c r="H288" s="56">
        <f t="shared" si="131"/>
        <v>0</v>
      </c>
      <c r="I288" s="25">
        <f t="shared" si="131"/>
        <v>0</v>
      </c>
      <c r="J288" s="19">
        <f t="shared" si="123"/>
        <v>0</v>
      </c>
    </row>
    <row r="289" spans="1:10" s="1" customFormat="1" ht="37.5">
      <c r="A289" s="78"/>
      <c r="B289" s="66"/>
      <c r="C289" s="33" t="s">
        <v>131</v>
      </c>
      <c r="D289" s="25">
        <v>0</v>
      </c>
      <c r="E289" s="22">
        <v>0</v>
      </c>
      <c r="F289" s="22">
        <v>0</v>
      </c>
      <c r="G289" s="52">
        <v>0</v>
      </c>
      <c r="H289" s="52">
        <v>0</v>
      </c>
      <c r="I289" s="22">
        <v>0</v>
      </c>
      <c r="J289" s="19">
        <f t="shared" si="123"/>
        <v>0</v>
      </c>
    </row>
    <row r="290" spans="1:10" s="1" customFormat="1" ht="20.25">
      <c r="A290" s="78"/>
      <c r="B290" s="66"/>
      <c r="C290" s="33" t="s">
        <v>33</v>
      </c>
      <c r="D290" s="25">
        <v>0</v>
      </c>
      <c r="E290" s="22">
        <v>0</v>
      </c>
      <c r="F290" s="22">
        <v>0</v>
      </c>
      <c r="G290" s="52">
        <v>0</v>
      </c>
      <c r="H290" s="52">
        <v>0</v>
      </c>
      <c r="I290" s="22">
        <v>0</v>
      </c>
      <c r="J290" s="19">
        <f t="shared" si="123"/>
        <v>0</v>
      </c>
    </row>
    <row r="291" spans="1:10" s="1" customFormat="1" ht="37.5">
      <c r="A291" s="78"/>
      <c r="B291" s="66"/>
      <c r="C291" s="33" t="s">
        <v>147</v>
      </c>
      <c r="D291" s="25">
        <f t="shared" ref="D291:I291" si="132">D292+D293</f>
        <v>0</v>
      </c>
      <c r="E291" s="25">
        <f t="shared" si="132"/>
        <v>0</v>
      </c>
      <c r="F291" s="25">
        <f t="shared" si="132"/>
        <v>0</v>
      </c>
      <c r="G291" s="56">
        <f t="shared" si="132"/>
        <v>0</v>
      </c>
      <c r="H291" s="56">
        <f t="shared" si="132"/>
        <v>0</v>
      </c>
      <c r="I291" s="25">
        <f t="shared" si="132"/>
        <v>0</v>
      </c>
      <c r="J291" s="19">
        <f t="shared" si="123"/>
        <v>0</v>
      </c>
    </row>
    <row r="292" spans="1:10" s="1" customFormat="1" ht="37.5">
      <c r="A292" s="78"/>
      <c r="B292" s="66"/>
      <c r="C292" s="33" t="s">
        <v>112</v>
      </c>
      <c r="D292" s="25">
        <v>0</v>
      </c>
      <c r="E292" s="22">
        <v>0</v>
      </c>
      <c r="F292" s="22">
        <v>0</v>
      </c>
      <c r="G292" s="52">
        <v>0</v>
      </c>
      <c r="H292" s="52">
        <v>0</v>
      </c>
      <c r="I292" s="22">
        <v>0</v>
      </c>
      <c r="J292" s="19">
        <f t="shared" si="123"/>
        <v>0</v>
      </c>
    </row>
    <row r="293" spans="1:10" s="1" customFormat="1" ht="20.25">
      <c r="A293" s="78"/>
      <c r="B293" s="66"/>
      <c r="C293" s="33" t="s">
        <v>32</v>
      </c>
      <c r="D293" s="25">
        <v>0</v>
      </c>
      <c r="E293" s="22">
        <v>0</v>
      </c>
      <c r="F293" s="22">
        <v>0</v>
      </c>
      <c r="G293" s="52">
        <v>0</v>
      </c>
      <c r="H293" s="52">
        <v>0</v>
      </c>
      <c r="I293" s="22">
        <v>0</v>
      </c>
      <c r="J293" s="19">
        <f t="shared" si="123"/>
        <v>0</v>
      </c>
    </row>
    <row r="294" spans="1:10" s="1" customFormat="1" ht="37.5">
      <c r="A294" s="78"/>
      <c r="B294" s="66"/>
      <c r="C294" s="33" t="s">
        <v>148</v>
      </c>
      <c r="D294" s="25">
        <f t="shared" ref="D294:I294" si="133">D295+D296</f>
        <v>0</v>
      </c>
      <c r="E294" s="25">
        <f t="shared" si="133"/>
        <v>0</v>
      </c>
      <c r="F294" s="25">
        <f t="shared" si="133"/>
        <v>119</v>
      </c>
      <c r="G294" s="56">
        <f t="shared" si="133"/>
        <v>26.8</v>
      </c>
      <c r="H294" s="56">
        <f t="shared" si="133"/>
        <v>0</v>
      </c>
      <c r="I294" s="25">
        <f t="shared" si="133"/>
        <v>0</v>
      </c>
      <c r="J294" s="19">
        <f t="shared" si="123"/>
        <v>145.80000000000001</v>
      </c>
    </row>
    <row r="295" spans="1:10" s="1" customFormat="1" ht="37.5">
      <c r="A295" s="78"/>
      <c r="B295" s="66"/>
      <c r="C295" s="33" t="s">
        <v>149</v>
      </c>
      <c r="D295" s="25">
        <v>0</v>
      </c>
      <c r="E295" s="25">
        <v>0</v>
      </c>
      <c r="F295" s="25">
        <v>119</v>
      </c>
      <c r="G295" s="56">
        <v>26.8</v>
      </c>
      <c r="H295" s="56">
        <v>0</v>
      </c>
      <c r="I295" s="25">
        <v>0</v>
      </c>
      <c r="J295" s="19">
        <f t="shared" si="123"/>
        <v>145.80000000000001</v>
      </c>
    </row>
    <row r="296" spans="1:10" s="1" customFormat="1" ht="20.25">
      <c r="A296" s="78"/>
      <c r="B296" s="66"/>
      <c r="C296" s="33" t="s">
        <v>32</v>
      </c>
      <c r="D296" s="25">
        <v>0</v>
      </c>
      <c r="E296" s="22">
        <v>0</v>
      </c>
      <c r="F296" s="22">
        <v>0</v>
      </c>
      <c r="G296" s="52">
        <v>0</v>
      </c>
      <c r="H296" s="52">
        <v>0</v>
      </c>
      <c r="I296" s="22">
        <v>0</v>
      </c>
      <c r="J296" s="19">
        <f t="shared" si="123"/>
        <v>0</v>
      </c>
    </row>
    <row r="297" spans="1:10" s="1" customFormat="1" ht="37.5">
      <c r="A297" s="78"/>
      <c r="B297" s="66"/>
      <c r="C297" s="33" t="s">
        <v>28</v>
      </c>
      <c r="D297" s="20">
        <v>0</v>
      </c>
      <c r="E297" s="20">
        <v>0</v>
      </c>
      <c r="F297" s="20">
        <v>0</v>
      </c>
      <c r="G297" s="52">
        <v>0</v>
      </c>
      <c r="H297" s="52">
        <v>0</v>
      </c>
      <c r="I297" s="20">
        <v>0</v>
      </c>
      <c r="J297" s="19">
        <f t="shared" si="123"/>
        <v>0</v>
      </c>
    </row>
    <row r="298" spans="1:10" s="1" customFormat="1" ht="20.25">
      <c r="A298" s="78"/>
      <c r="B298" s="66"/>
      <c r="C298" s="33" t="s">
        <v>31</v>
      </c>
      <c r="D298" s="20">
        <v>0</v>
      </c>
      <c r="E298" s="20">
        <v>0</v>
      </c>
      <c r="F298" s="20">
        <v>0</v>
      </c>
      <c r="G298" s="52">
        <v>0</v>
      </c>
      <c r="H298" s="52">
        <v>0</v>
      </c>
      <c r="I298" s="20">
        <v>0</v>
      </c>
      <c r="J298" s="19">
        <f t="shared" si="123"/>
        <v>0</v>
      </c>
    </row>
    <row r="299" spans="1:10" s="1" customFormat="1" ht="20.25">
      <c r="A299" s="78"/>
      <c r="B299" s="66"/>
      <c r="C299" s="33" t="s">
        <v>30</v>
      </c>
      <c r="D299" s="25">
        <v>0</v>
      </c>
      <c r="E299" s="22">
        <v>0</v>
      </c>
      <c r="F299" s="22">
        <v>0</v>
      </c>
      <c r="G299" s="52">
        <v>0</v>
      </c>
      <c r="H299" s="52">
        <v>0</v>
      </c>
      <c r="I299" s="22">
        <v>0</v>
      </c>
      <c r="J299" s="19">
        <f t="shared" si="123"/>
        <v>0</v>
      </c>
    </row>
    <row r="300" spans="1:10" s="1" customFormat="1" ht="56.25">
      <c r="A300" s="43" t="s">
        <v>157</v>
      </c>
      <c r="B300" s="38" t="s">
        <v>158</v>
      </c>
      <c r="C300" s="44"/>
      <c r="D300" s="19">
        <f t="shared" ref="D300:I300" si="134">D301+D313</f>
        <v>0</v>
      </c>
      <c r="E300" s="19">
        <f t="shared" si="134"/>
        <v>0</v>
      </c>
      <c r="F300" s="19">
        <f t="shared" si="134"/>
        <v>20</v>
      </c>
      <c r="G300" s="54">
        <f t="shared" si="134"/>
        <v>0</v>
      </c>
      <c r="H300" s="19">
        <f t="shared" si="134"/>
        <v>0</v>
      </c>
      <c r="I300" s="19">
        <f t="shared" si="134"/>
        <v>0</v>
      </c>
      <c r="J300" s="19">
        <f t="shared" si="123"/>
        <v>20</v>
      </c>
    </row>
    <row r="301" spans="1:10" s="1" customFormat="1" ht="20.25">
      <c r="A301" s="78"/>
      <c r="B301" s="66"/>
      <c r="C301" s="41" t="s">
        <v>16</v>
      </c>
      <c r="D301" s="20">
        <f t="shared" ref="D301:I301" si="135">D302+D305+D308</f>
        <v>0</v>
      </c>
      <c r="E301" s="20">
        <f t="shared" si="135"/>
        <v>0</v>
      </c>
      <c r="F301" s="20">
        <f t="shared" si="135"/>
        <v>20</v>
      </c>
      <c r="G301" s="52">
        <f t="shared" si="135"/>
        <v>0</v>
      </c>
      <c r="H301" s="20">
        <f t="shared" si="135"/>
        <v>0</v>
      </c>
      <c r="I301" s="20">
        <f t="shared" si="135"/>
        <v>0</v>
      </c>
      <c r="J301" s="19">
        <f t="shared" si="123"/>
        <v>20</v>
      </c>
    </row>
    <row r="302" spans="1:10" s="1" customFormat="1" ht="37.5">
      <c r="A302" s="78"/>
      <c r="B302" s="66"/>
      <c r="C302" s="33" t="s">
        <v>105</v>
      </c>
      <c r="D302" s="20">
        <f>B305</f>
        <v>0</v>
      </c>
      <c r="E302" s="20">
        <f>E303+E304</f>
        <v>0</v>
      </c>
      <c r="F302" s="20">
        <f>F303+F304</f>
        <v>0</v>
      </c>
      <c r="G302" s="52">
        <f>G303+G304</f>
        <v>0</v>
      </c>
      <c r="H302" s="20">
        <f>H303+H304</f>
        <v>0</v>
      </c>
      <c r="I302" s="20">
        <f>I303+I304</f>
        <v>0</v>
      </c>
      <c r="J302" s="19">
        <f t="shared" si="123"/>
        <v>0</v>
      </c>
    </row>
    <row r="303" spans="1:10" s="1" customFormat="1" ht="37.5">
      <c r="A303" s="78"/>
      <c r="B303" s="66"/>
      <c r="C303" s="33" t="s">
        <v>94</v>
      </c>
      <c r="D303" s="20">
        <v>0</v>
      </c>
      <c r="E303" s="22">
        <v>0</v>
      </c>
      <c r="F303" s="22">
        <v>0</v>
      </c>
      <c r="G303" s="52">
        <v>0</v>
      </c>
      <c r="H303" s="20">
        <v>0</v>
      </c>
      <c r="I303" s="22">
        <v>0</v>
      </c>
      <c r="J303" s="19">
        <f t="shared" si="123"/>
        <v>0</v>
      </c>
    </row>
    <row r="304" spans="1:10" s="1" customFormat="1" ht="37.5">
      <c r="A304" s="78"/>
      <c r="B304" s="66"/>
      <c r="C304" s="33" t="s">
        <v>67</v>
      </c>
      <c r="D304" s="20">
        <v>0</v>
      </c>
      <c r="E304" s="22">
        <v>0</v>
      </c>
      <c r="F304" s="22">
        <v>0</v>
      </c>
      <c r="G304" s="52">
        <v>0</v>
      </c>
      <c r="H304" s="20">
        <v>0</v>
      </c>
      <c r="I304" s="22">
        <v>0</v>
      </c>
      <c r="J304" s="19">
        <f t="shared" si="123"/>
        <v>0</v>
      </c>
    </row>
    <row r="305" spans="1:10" s="1" customFormat="1" ht="37.5">
      <c r="A305" s="78"/>
      <c r="B305" s="66"/>
      <c r="C305" s="33" t="s">
        <v>106</v>
      </c>
      <c r="D305" s="20">
        <f t="shared" ref="D305:I305" si="136">D306+D307</f>
        <v>0</v>
      </c>
      <c r="E305" s="20">
        <f t="shared" si="136"/>
        <v>0</v>
      </c>
      <c r="F305" s="20">
        <f t="shared" si="136"/>
        <v>0</v>
      </c>
      <c r="G305" s="52">
        <f t="shared" si="136"/>
        <v>0</v>
      </c>
      <c r="H305" s="20">
        <f t="shared" si="136"/>
        <v>0</v>
      </c>
      <c r="I305" s="20">
        <f t="shared" si="136"/>
        <v>0</v>
      </c>
      <c r="J305" s="19">
        <f t="shared" si="123"/>
        <v>0</v>
      </c>
    </row>
    <row r="306" spans="1:10" s="1" customFormat="1" ht="37.5">
      <c r="A306" s="78"/>
      <c r="B306" s="66"/>
      <c r="C306" s="33" t="s">
        <v>137</v>
      </c>
      <c r="D306" s="20">
        <v>0</v>
      </c>
      <c r="E306" s="22">
        <v>0</v>
      </c>
      <c r="F306" s="22">
        <v>0</v>
      </c>
      <c r="G306" s="52">
        <v>0</v>
      </c>
      <c r="H306" s="20">
        <v>0</v>
      </c>
      <c r="I306" s="22">
        <v>0</v>
      </c>
      <c r="J306" s="19">
        <f t="shared" si="123"/>
        <v>0</v>
      </c>
    </row>
    <row r="307" spans="1:10" s="1" customFormat="1" ht="37.5">
      <c r="A307" s="78"/>
      <c r="B307" s="66"/>
      <c r="C307" s="33" t="s">
        <v>67</v>
      </c>
      <c r="D307" s="20">
        <v>0</v>
      </c>
      <c r="E307" s="22">
        <v>0</v>
      </c>
      <c r="F307" s="22">
        <v>0</v>
      </c>
      <c r="G307" s="55">
        <v>0</v>
      </c>
      <c r="H307" s="20">
        <v>0</v>
      </c>
      <c r="I307" s="22">
        <v>0</v>
      </c>
      <c r="J307" s="19">
        <f t="shared" si="123"/>
        <v>0</v>
      </c>
    </row>
    <row r="308" spans="1:10" s="1" customFormat="1" ht="37.5">
      <c r="A308" s="78"/>
      <c r="B308" s="66"/>
      <c r="C308" s="33" t="s">
        <v>57</v>
      </c>
      <c r="D308" s="20">
        <f t="shared" ref="D308:I308" si="137">D309+D310</f>
        <v>0</v>
      </c>
      <c r="E308" s="20">
        <f t="shared" si="137"/>
        <v>0</v>
      </c>
      <c r="F308" s="20">
        <f t="shared" si="137"/>
        <v>20</v>
      </c>
      <c r="G308" s="20">
        <f t="shared" si="137"/>
        <v>0</v>
      </c>
      <c r="H308" s="20">
        <f t="shared" si="137"/>
        <v>0</v>
      </c>
      <c r="I308" s="20">
        <f t="shared" si="137"/>
        <v>0</v>
      </c>
      <c r="J308" s="19">
        <f t="shared" si="123"/>
        <v>20</v>
      </c>
    </row>
    <row r="309" spans="1:10" s="1" customFormat="1" ht="37.5">
      <c r="A309" s="78"/>
      <c r="B309" s="66"/>
      <c r="C309" s="33" t="s">
        <v>104</v>
      </c>
      <c r="D309" s="23">
        <v>0</v>
      </c>
      <c r="E309" s="20">
        <v>0</v>
      </c>
      <c r="F309" s="20">
        <v>0</v>
      </c>
      <c r="G309" s="20">
        <v>0</v>
      </c>
      <c r="H309" s="20">
        <v>0</v>
      </c>
      <c r="I309" s="20">
        <v>0</v>
      </c>
      <c r="J309" s="19">
        <f t="shared" si="123"/>
        <v>0</v>
      </c>
    </row>
    <row r="310" spans="1:10" s="1" customFormat="1" ht="37.5">
      <c r="A310" s="78"/>
      <c r="B310" s="66"/>
      <c r="C310" s="33" t="s">
        <v>67</v>
      </c>
      <c r="D310" s="20">
        <v>0</v>
      </c>
      <c r="E310" s="20">
        <v>0</v>
      </c>
      <c r="F310" s="20">
        <v>20</v>
      </c>
      <c r="G310" s="20">
        <v>0</v>
      </c>
      <c r="H310" s="20">
        <v>0</v>
      </c>
      <c r="I310" s="20">
        <v>0</v>
      </c>
      <c r="J310" s="19">
        <f t="shared" si="123"/>
        <v>20</v>
      </c>
    </row>
    <row r="311" spans="1:10" s="1" customFormat="1" ht="37.5">
      <c r="A311" s="78"/>
      <c r="B311" s="66"/>
      <c r="C311" s="33" t="s">
        <v>28</v>
      </c>
      <c r="D311" s="20">
        <v>0</v>
      </c>
      <c r="E311" s="20">
        <v>0</v>
      </c>
      <c r="F311" s="20">
        <v>0</v>
      </c>
      <c r="G311" s="20">
        <v>0</v>
      </c>
      <c r="H311" s="20">
        <v>0</v>
      </c>
      <c r="I311" s="20">
        <v>0</v>
      </c>
      <c r="J311" s="19">
        <f t="shared" si="123"/>
        <v>0</v>
      </c>
    </row>
    <row r="312" spans="1:10" s="1" customFormat="1" ht="20.25">
      <c r="A312" s="78"/>
      <c r="B312" s="66"/>
      <c r="C312" s="33" t="s">
        <v>31</v>
      </c>
      <c r="D312" s="20">
        <v>0</v>
      </c>
      <c r="E312" s="20">
        <v>0</v>
      </c>
      <c r="F312" s="20">
        <v>0</v>
      </c>
      <c r="G312" s="20">
        <v>0</v>
      </c>
      <c r="H312" s="20">
        <v>0</v>
      </c>
      <c r="I312" s="20">
        <v>0</v>
      </c>
      <c r="J312" s="19">
        <f t="shared" si="123"/>
        <v>0</v>
      </c>
    </row>
    <row r="313" spans="1:10" s="1" customFormat="1" ht="20.25">
      <c r="A313" s="78"/>
      <c r="B313" s="66"/>
      <c r="C313" s="33" t="s">
        <v>30</v>
      </c>
      <c r="D313" s="20">
        <v>0</v>
      </c>
      <c r="E313" s="22">
        <v>0</v>
      </c>
      <c r="F313" s="22">
        <v>0</v>
      </c>
      <c r="G313" s="20">
        <v>0</v>
      </c>
      <c r="H313" s="20">
        <v>0</v>
      </c>
      <c r="I313" s="22">
        <v>0</v>
      </c>
      <c r="J313" s="19">
        <f t="shared" si="123"/>
        <v>0</v>
      </c>
    </row>
    <row r="314" spans="1:10" s="1" customFormat="1">
      <c r="A314" s="46"/>
      <c r="B314" s="47"/>
      <c r="C314" s="48"/>
      <c r="D314" s="15"/>
      <c r="E314" s="15"/>
      <c r="F314" s="15"/>
    </row>
    <row r="315" spans="1:10" s="1" customFormat="1">
      <c r="A315" s="46"/>
      <c r="B315" s="47"/>
      <c r="C315" s="48"/>
      <c r="D315" s="15"/>
      <c r="E315" s="15"/>
      <c r="F315" s="15"/>
    </row>
    <row r="316" spans="1:10" s="1" customFormat="1">
      <c r="A316" s="46"/>
      <c r="B316" s="47"/>
      <c r="C316" s="48"/>
      <c r="D316" s="15"/>
      <c r="E316" s="15"/>
      <c r="F316" s="15"/>
    </row>
    <row r="317" spans="1:10" s="1" customFormat="1">
      <c r="A317" s="46"/>
      <c r="B317" s="47"/>
      <c r="C317" s="48"/>
      <c r="D317" s="15"/>
      <c r="E317" s="15"/>
      <c r="F317" s="15"/>
    </row>
    <row r="318" spans="1:10" s="1" customFormat="1">
      <c r="A318" s="46"/>
      <c r="B318" s="47"/>
      <c r="C318" s="48"/>
      <c r="D318" s="15"/>
      <c r="E318" s="15"/>
      <c r="F318" s="15"/>
    </row>
    <row r="319" spans="1:10" s="1" customFormat="1">
      <c r="A319" s="46"/>
      <c r="B319" s="47"/>
      <c r="C319" s="48"/>
      <c r="D319" s="15"/>
      <c r="E319" s="15"/>
      <c r="F319" s="15"/>
    </row>
    <row r="320" spans="1:10" s="1" customFormat="1">
      <c r="A320" s="46"/>
      <c r="B320" s="47"/>
      <c r="C320" s="48"/>
      <c r="D320" s="15"/>
      <c r="E320" s="15"/>
      <c r="F320" s="15"/>
    </row>
    <row r="321" spans="1:6" s="1" customFormat="1">
      <c r="A321" s="46"/>
      <c r="B321" s="47"/>
      <c r="C321" s="48"/>
      <c r="D321" s="15"/>
      <c r="E321" s="15"/>
      <c r="F321" s="15"/>
    </row>
    <row r="322" spans="1:6" s="1" customFormat="1">
      <c r="A322" s="46"/>
      <c r="B322" s="47"/>
      <c r="C322" s="48"/>
      <c r="D322" s="15"/>
      <c r="E322" s="15"/>
      <c r="F322" s="15"/>
    </row>
    <row r="323" spans="1:6" s="1" customFormat="1">
      <c r="A323" s="46"/>
      <c r="B323" s="47"/>
      <c r="C323" s="48"/>
      <c r="D323" s="15"/>
      <c r="E323" s="15"/>
      <c r="F323" s="15"/>
    </row>
    <row r="324" spans="1:6" s="1" customFormat="1">
      <c r="A324" s="46"/>
      <c r="B324" s="47"/>
      <c r="C324" s="48"/>
      <c r="D324" s="15"/>
      <c r="E324" s="15"/>
      <c r="F324" s="15"/>
    </row>
    <row r="325" spans="1:6" s="1" customFormat="1">
      <c r="A325" s="46"/>
      <c r="B325" s="47"/>
      <c r="C325" s="48"/>
      <c r="D325" s="15"/>
      <c r="E325" s="15"/>
      <c r="F325" s="15"/>
    </row>
    <row r="326" spans="1:6" s="1" customFormat="1">
      <c r="A326" s="46"/>
      <c r="B326" s="47"/>
      <c r="C326" s="48"/>
      <c r="D326" s="15"/>
      <c r="E326" s="15"/>
      <c r="F326" s="15"/>
    </row>
    <row r="327" spans="1:6" s="1" customFormat="1">
      <c r="A327" s="46"/>
      <c r="B327" s="47"/>
      <c r="C327" s="48"/>
      <c r="D327" s="15"/>
      <c r="E327" s="15"/>
      <c r="F327" s="15"/>
    </row>
    <row r="328" spans="1:6" s="1" customFormat="1">
      <c r="A328" s="46"/>
      <c r="B328" s="47"/>
      <c r="C328" s="48"/>
      <c r="D328" s="15"/>
      <c r="E328" s="15"/>
      <c r="F328" s="15"/>
    </row>
    <row r="329" spans="1:6" s="1" customFormat="1">
      <c r="A329" s="46"/>
      <c r="B329" s="47"/>
      <c r="C329" s="48"/>
      <c r="D329" s="15"/>
      <c r="E329" s="15"/>
      <c r="F329" s="15"/>
    </row>
    <row r="330" spans="1:6" s="1" customFormat="1">
      <c r="A330" s="46"/>
      <c r="B330" s="47"/>
      <c r="C330" s="48"/>
      <c r="D330" s="15"/>
      <c r="E330" s="15"/>
      <c r="F330" s="15"/>
    </row>
    <row r="331" spans="1:6" s="1" customFormat="1">
      <c r="A331" s="46"/>
      <c r="B331" s="47"/>
      <c r="C331" s="48"/>
      <c r="D331" s="15"/>
      <c r="E331" s="15"/>
      <c r="F331" s="15"/>
    </row>
    <row r="332" spans="1:6" s="1" customFormat="1">
      <c r="A332" s="46"/>
      <c r="B332" s="47"/>
      <c r="C332" s="48"/>
      <c r="D332" s="15"/>
      <c r="E332" s="15"/>
      <c r="F332" s="15"/>
    </row>
    <row r="333" spans="1:6" s="1" customFormat="1">
      <c r="A333" s="46"/>
      <c r="B333" s="47"/>
      <c r="C333" s="48"/>
      <c r="D333" s="15"/>
      <c r="E333" s="15"/>
      <c r="F333" s="15"/>
    </row>
    <row r="334" spans="1:6" s="1" customFormat="1">
      <c r="A334" s="46"/>
      <c r="B334" s="47"/>
      <c r="C334" s="48"/>
      <c r="D334" s="15"/>
      <c r="E334" s="15"/>
      <c r="F334" s="15"/>
    </row>
    <row r="335" spans="1:6" s="1" customFormat="1">
      <c r="A335" s="46"/>
      <c r="B335" s="47"/>
      <c r="C335" s="48"/>
      <c r="D335" s="15"/>
      <c r="E335" s="15"/>
      <c r="F335" s="15"/>
    </row>
    <row r="336" spans="1:6" s="1" customFormat="1">
      <c r="A336" s="46"/>
      <c r="B336" s="47"/>
      <c r="C336" s="48"/>
      <c r="D336" s="15"/>
      <c r="E336" s="15"/>
      <c r="F336" s="15"/>
    </row>
    <row r="337" spans="1:6" s="1" customFormat="1">
      <c r="A337" s="46"/>
      <c r="B337" s="47"/>
      <c r="C337" s="48"/>
      <c r="D337" s="15"/>
      <c r="E337" s="15"/>
      <c r="F337" s="15"/>
    </row>
    <row r="338" spans="1:6" s="1" customFormat="1">
      <c r="A338" s="46"/>
      <c r="B338" s="47"/>
      <c r="C338" s="48"/>
      <c r="D338" s="15"/>
      <c r="E338" s="15"/>
      <c r="F338" s="15"/>
    </row>
    <row r="339" spans="1:6" s="1" customFormat="1">
      <c r="A339" s="46"/>
      <c r="B339" s="47"/>
      <c r="C339" s="48"/>
      <c r="D339" s="15"/>
      <c r="E339" s="15"/>
      <c r="F339" s="15"/>
    </row>
    <row r="340" spans="1:6" s="1" customFormat="1">
      <c r="A340" s="46"/>
      <c r="B340" s="47"/>
      <c r="C340" s="48"/>
      <c r="D340" s="15"/>
      <c r="E340" s="15"/>
      <c r="F340" s="15"/>
    </row>
    <row r="341" spans="1:6" s="1" customFormat="1">
      <c r="A341" s="46"/>
      <c r="B341" s="47"/>
      <c r="C341" s="48"/>
      <c r="D341" s="15"/>
      <c r="E341" s="15"/>
      <c r="F341" s="15"/>
    </row>
    <row r="342" spans="1:6" s="1" customFormat="1">
      <c r="A342" s="46"/>
      <c r="B342" s="47"/>
      <c r="C342" s="48"/>
      <c r="D342" s="15"/>
      <c r="E342" s="15"/>
      <c r="F342" s="15"/>
    </row>
    <row r="343" spans="1:6" s="1" customFormat="1">
      <c r="A343" s="26"/>
      <c r="B343" s="27"/>
      <c r="D343" s="13"/>
      <c r="E343" s="13"/>
      <c r="F343" s="13"/>
    </row>
    <row r="344" spans="1:6" s="1" customFormat="1">
      <c r="A344" s="26"/>
      <c r="B344" s="27"/>
      <c r="D344" s="13"/>
      <c r="E344" s="13"/>
      <c r="F344" s="13"/>
    </row>
    <row r="345" spans="1:6" s="1" customFormat="1">
      <c r="A345" s="26"/>
      <c r="B345" s="27"/>
      <c r="D345" s="13"/>
      <c r="E345" s="13"/>
      <c r="F345" s="13"/>
    </row>
    <row r="346" spans="1:6" s="1" customFormat="1">
      <c r="A346" s="26"/>
      <c r="B346" s="27"/>
      <c r="D346" s="13"/>
      <c r="E346" s="13"/>
      <c r="F346" s="13"/>
    </row>
    <row r="347" spans="1:6" s="1" customFormat="1">
      <c r="A347" s="26"/>
      <c r="B347" s="27"/>
      <c r="D347" s="13"/>
      <c r="E347" s="13"/>
      <c r="F347" s="13"/>
    </row>
    <row r="348" spans="1:6" s="1" customFormat="1">
      <c r="A348" s="26"/>
      <c r="B348" s="27"/>
      <c r="D348" s="13"/>
      <c r="E348" s="13"/>
      <c r="F348" s="13"/>
    </row>
    <row r="349" spans="1:6" s="1" customFormat="1">
      <c r="A349" s="26"/>
      <c r="B349" s="27"/>
      <c r="D349" s="13"/>
      <c r="E349" s="13"/>
      <c r="F349" s="13"/>
    </row>
    <row r="350" spans="1:6" s="1" customFormat="1">
      <c r="A350" s="26"/>
      <c r="B350" s="27"/>
      <c r="D350" s="13"/>
      <c r="E350" s="13"/>
      <c r="F350" s="13"/>
    </row>
    <row r="351" spans="1:6" s="1" customFormat="1">
      <c r="A351" s="26"/>
      <c r="B351" s="27"/>
      <c r="D351" s="13"/>
      <c r="E351" s="13"/>
      <c r="F351" s="13"/>
    </row>
    <row r="352" spans="1:6" s="1" customFormat="1">
      <c r="A352" s="26"/>
      <c r="B352" s="27"/>
      <c r="D352" s="13"/>
      <c r="E352" s="13"/>
      <c r="F352" s="13"/>
    </row>
    <row r="353" spans="1:6" s="1" customFormat="1">
      <c r="A353" s="26"/>
      <c r="B353" s="27"/>
      <c r="D353" s="13"/>
      <c r="E353" s="13"/>
      <c r="F353" s="13"/>
    </row>
    <row r="354" spans="1:6" s="1" customFormat="1">
      <c r="A354" s="26"/>
      <c r="B354" s="27"/>
      <c r="D354" s="13"/>
      <c r="E354" s="13"/>
      <c r="F354" s="13"/>
    </row>
    <row r="355" spans="1:6" s="1" customFormat="1">
      <c r="A355" s="26"/>
      <c r="B355" s="27"/>
      <c r="D355" s="13"/>
      <c r="E355" s="13"/>
      <c r="F355" s="13"/>
    </row>
  </sheetData>
  <mergeCells count="49">
    <mergeCell ref="A301:A313"/>
    <mergeCell ref="B301:B313"/>
    <mergeCell ref="A287:A299"/>
    <mergeCell ref="B287:B299"/>
    <mergeCell ref="A259:A271"/>
    <mergeCell ref="B259:B271"/>
    <mergeCell ref="A273:A285"/>
    <mergeCell ref="B273:B285"/>
    <mergeCell ref="A216:A228"/>
    <mergeCell ref="B216:B228"/>
    <mergeCell ref="A230:A242"/>
    <mergeCell ref="B230:B242"/>
    <mergeCell ref="A244:A256"/>
    <mergeCell ref="B244:B256"/>
    <mergeCell ref="A155:A168"/>
    <mergeCell ref="B155:B168"/>
    <mergeCell ref="A185:A199"/>
    <mergeCell ref="B185:B199"/>
    <mergeCell ref="A201:A213"/>
    <mergeCell ref="B201:B213"/>
    <mergeCell ref="A170:A183"/>
    <mergeCell ref="B170:B183"/>
    <mergeCell ref="A110:A123"/>
    <mergeCell ref="B110:B123"/>
    <mergeCell ref="A125:A138"/>
    <mergeCell ref="B125:B138"/>
    <mergeCell ref="A140:A153"/>
    <mergeCell ref="B140:B153"/>
    <mergeCell ref="A65:A78"/>
    <mergeCell ref="B65:B78"/>
    <mergeCell ref="A80:A93"/>
    <mergeCell ref="B80:B93"/>
    <mergeCell ref="A95:A108"/>
    <mergeCell ref="B95:B108"/>
    <mergeCell ref="B12:B30"/>
    <mergeCell ref="A12:A30"/>
    <mergeCell ref="A32:A47"/>
    <mergeCell ref="B32:B47"/>
    <mergeCell ref="A50:A63"/>
    <mergeCell ref="B50:B63"/>
    <mergeCell ref="C7:C9"/>
    <mergeCell ref="B7:B9"/>
    <mergeCell ref="A7:A9"/>
    <mergeCell ref="D7:J8"/>
    <mergeCell ref="F1:J1"/>
    <mergeCell ref="F2:J2"/>
    <mergeCell ref="A3:J3"/>
    <mergeCell ref="A4:J4"/>
    <mergeCell ref="A5:J5"/>
  </mergeCells>
  <pageMargins left="0.62992125984251968" right="0" top="0.74803149606299213" bottom="0.59055118110236227" header="0.31496062992125984" footer="0.31496062992125984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 </vt:lpstr>
      <vt:lpstr>'Таблица  '!Заголовки_для_печати</vt:lpstr>
      <vt:lpstr>'Таблица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2023-12-16T09:36:59Z</cp:lastPrinted>
  <dcterms:created xsi:type="dcterms:W3CDTF">2017-12-27T07:04:14Z</dcterms:created>
  <dcterms:modified xsi:type="dcterms:W3CDTF">2023-12-16T09:37:08Z</dcterms:modified>
</cp:coreProperties>
</file>